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flankershipping.sharepoint.com/sites/NAS/Operaciones/Antares - San Lorenzo/CALADOS/Histórico/"/>
    </mc:Choice>
  </mc:AlternateContent>
  <xr:revisionPtr revIDLastSave="0" documentId="8_{B2E58C39-CDE8-4C90-8456-A995DB9F19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" sheetId="1" r:id="rId1"/>
    <sheet name="GENERAL COMMENTS" sheetId="2" r:id="rId2"/>
    <sheet name="Calados Completo" sheetId="3" r:id="rId3"/>
    <sheet name="Tabla de determinantes" sheetId="4" r:id="rId4"/>
  </sheets>
  <definedNames>
    <definedName name="_xlnm.Print_Area" localSheetId="0">REPORTE!$A$1:$O$111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1" l="1"/>
  <c r="G69" i="1"/>
  <c r="L69" i="1" s="1"/>
  <c r="L49" i="1"/>
  <c r="B48" i="1"/>
  <c r="K94" i="1" l="1"/>
  <c r="I94" i="1" s="1"/>
  <c r="K69" i="1"/>
  <c r="I69" i="1" s="1"/>
  <c r="K49" i="1"/>
  <c r="I49" i="1" s="1"/>
  <c r="S45" i="3"/>
  <c r="T45" i="3" s="1"/>
  <c r="N45" i="3" s="1"/>
  <c r="B12" i="1" l="1"/>
  <c r="B13" i="1"/>
  <c r="V121" i="3" l="1"/>
  <c r="R121" i="3"/>
  <c r="B29" i="1"/>
  <c r="V104" i="3"/>
  <c r="R104" i="3"/>
  <c r="B36" i="1"/>
  <c r="B33" i="1"/>
  <c r="B30" i="1"/>
  <c r="V106" i="3"/>
  <c r="R106" i="3"/>
  <c r="R161" i="3"/>
  <c r="B92" i="1"/>
  <c r="B91" i="1"/>
  <c r="B90" i="1"/>
  <c r="B84" i="1"/>
  <c r="B85" i="1"/>
  <c r="B86" i="1"/>
  <c r="B87" i="1"/>
  <c r="B83" i="1"/>
  <c r="B79" i="1"/>
  <c r="B80" i="1"/>
  <c r="B78" i="1"/>
  <c r="B72" i="1"/>
  <c r="B73" i="1"/>
  <c r="B71" i="1"/>
  <c r="B67" i="1"/>
  <c r="B66" i="1"/>
  <c r="B65" i="1"/>
  <c r="B64" i="1"/>
  <c r="B63" i="1"/>
  <c r="B62" i="1"/>
  <c r="R126" i="3"/>
  <c r="V126" i="3"/>
  <c r="R127" i="3"/>
  <c r="V127" i="3"/>
  <c r="R128" i="3"/>
  <c r="V128" i="3"/>
  <c r="R131" i="3"/>
  <c r="V131" i="3"/>
  <c r="R132" i="3"/>
  <c r="V132" i="3"/>
  <c r="R133" i="3"/>
  <c r="V133" i="3"/>
  <c r="R137" i="3"/>
  <c r="V137" i="3"/>
  <c r="R138" i="3"/>
  <c r="V138" i="3"/>
  <c r="R142" i="3"/>
  <c r="V142" i="3"/>
  <c r="R143" i="3"/>
  <c r="V143" i="3"/>
  <c r="R149" i="3"/>
  <c r="V149" i="3"/>
  <c r="R152" i="3"/>
  <c r="V152" i="3"/>
  <c r="R154" i="3"/>
  <c r="V154" i="3"/>
  <c r="R155" i="3"/>
  <c r="V155" i="3"/>
  <c r="R156" i="3"/>
  <c r="V156" i="3"/>
  <c r="R157" i="3"/>
  <c r="V157" i="3"/>
  <c r="R158" i="3"/>
  <c r="V158" i="3"/>
  <c r="R159" i="3"/>
  <c r="V159" i="3"/>
  <c r="R160" i="3"/>
  <c r="V160" i="3"/>
  <c r="V161" i="3"/>
  <c r="R162" i="3"/>
  <c r="V162" i="3"/>
  <c r="R164" i="3"/>
  <c r="V164" i="3"/>
  <c r="R165" i="3"/>
  <c r="V165" i="3"/>
  <c r="B39" i="1"/>
  <c r="B38" i="1"/>
  <c r="B37" i="1"/>
  <c r="V110" i="3"/>
  <c r="R110" i="3"/>
  <c r="A42" i="2"/>
  <c r="N67" i="3"/>
  <c r="H67" i="3" s="1"/>
  <c r="G99" i="1" s="1"/>
  <c r="K30" i="1"/>
  <c r="L30" i="1"/>
  <c r="B44" i="1"/>
  <c r="K44" i="1"/>
  <c r="L44" i="1"/>
  <c r="B68" i="1"/>
  <c r="B93" i="1"/>
  <c r="N29" i="3"/>
  <c r="H29" i="3" s="1"/>
  <c r="J29" i="3" s="1"/>
  <c r="N28" i="3"/>
  <c r="H28" i="3" s="1"/>
  <c r="J28" i="3" s="1"/>
  <c r="J67" i="3" l="1"/>
  <c r="G45" i="1"/>
  <c r="G46" i="1"/>
  <c r="K46" i="1" s="1"/>
  <c r="N37" i="3"/>
  <c r="N18" i="3"/>
  <c r="N62" i="3"/>
  <c r="N42" i="3"/>
  <c r="N20" i="3"/>
  <c r="N19" i="3"/>
  <c r="N40" i="3"/>
  <c r="L46" i="1" l="1"/>
  <c r="I46" i="1" s="1"/>
  <c r="K45" i="1"/>
  <c r="L45" i="1"/>
  <c r="N21" i="3"/>
  <c r="N22" i="3"/>
  <c r="N24" i="3"/>
  <c r="N17" i="3"/>
  <c r="N16" i="3"/>
  <c r="S44" i="3"/>
  <c r="V44" i="3" s="1"/>
  <c r="W44" i="3" s="1"/>
  <c r="N44" i="3" s="1"/>
  <c r="I45" i="1" l="1"/>
  <c r="L104" i="1" l="1"/>
  <c r="K104" i="1"/>
  <c r="L105" i="1"/>
  <c r="K105" i="1"/>
  <c r="I104" i="1" l="1"/>
  <c r="I105" i="1"/>
  <c r="C912" i="4"/>
  <c r="B912" i="4" s="1"/>
  <c r="C911" i="4"/>
  <c r="B911" i="4" s="1"/>
  <c r="C910" i="4"/>
  <c r="B910" i="4"/>
  <c r="C909" i="4"/>
  <c r="B909" i="4"/>
  <c r="C908" i="4"/>
  <c r="B908" i="4" s="1"/>
  <c r="C907" i="4"/>
  <c r="B907" i="4" s="1"/>
  <c r="C906" i="4"/>
  <c r="B906" i="4" s="1"/>
  <c r="C905" i="4"/>
  <c r="B905" i="4"/>
  <c r="C904" i="4"/>
  <c r="B904" i="4" s="1"/>
  <c r="C903" i="4"/>
  <c r="B903" i="4" s="1"/>
  <c r="C902" i="4"/>
  <c r="B902" i="4"/>
  <c r="C901" i="4"/>
  <c r="B901" i="4" s="1"/>
  <c r="C900" i="4"/>
  <c r="B900" i="4" s="1"/>
  <c r="C899" i="4"/>
  <c r="B899" i="4" s="1"/>
  <c r="C898" i="4"/>
  <c r="B898" i="4"/>
  <c r="C897" i="4"/>
  <c r="B897" i="4"/>
  <c r="C896" i="4"/>
  <c r="B896" i="4" s="1"/>
  <c r="C895" i="4"/>
  <c r="B895" i="4" s="1"/>
  <c r="C894" i="4"/>
  <c r="B894" i="4"/>
  <c r="C893" i="4"/>
  <c r="B893" i="4"/>
  <c r="C892" i="4"/>
  <c r="B892" i="4" s="1"/>
  <c r="C891" i="4"/>
  <c r="B891" i="4" s="1"/>
  <c r="C890" i="4"/>
  <c r="B890" i="4" s="1"/>
  <c r="C889" i="4"/>
  <c r="B889" i="4"/>
  <c r="C888" i="4"/>
  <c r="B888" i="4" s="1"/>
  <c r="C887" i="4"/>
  <c r="B887" i="4" s="1"/>
  <c r="C886" i="4"/>
  <c r="B886" i="4"/>
  <c r="C885" i="4"/>
  <c r="B885" i="4" s="1"/>
  <c r="C884" i="4"/>
  <c r="B884" i="4" s="1"/>
  <c r="C883" i="4"/>
  <c r="B883" i="4" s="1"/>
  <c r="C882" i="4"/>
  <c r="B882" i="4"/>
  <c r="C881" i="4"/>
  <c r="B881" i="4"/>
  <c r="C880" i="4"/>
  <c r="B880" i="4" s="1"/>
  <c r="C879" i="4"/>
  <c r="B879" i="4" s="1"/>
  <c r="C878" i="4"/>
  <c r="B878" i="4"/>
  <c r="C877" i="4"/>
  <c r="B877" i="4"/>
  <c r="C876" i="4"/>
  <c r="B876" i="4" s="1"/>
  <c r="C875" i="4"/>
  <c r="B875" i="4" s="1"/>
  <c r="C874" i="4"/>
  <c r="B874" i="4" s="1"/>
  <c r="C873" i="4"/>
  <c r="B873" i="4"/>
  <c r="C872" i="4"/>
  <c r="B872" i="4" s="1"/>
  <c r="C871" i="4"/>
  <c r="B871" i="4" s="1"/>
  <c r="C870" i="4"/>
  <c r="B870" i="4"/>
  <c r="C869" i="4"/>
  <c r="B869" i="4" s="1"/>
  <c r="C868" i="4"/>
  <c r="B868" i="4" s="1"/>
  <c r="C867" i="4"/>
  <c r="B867" i="4" s="1"/>
  <c r="C866" i="4"/>
  <c r="B866" i="4"/>
  <c r="C865" i="4"/>
  <c r="B865" i="4"/>
  <c r="C864" i="4"/>
  <c r="B864" i="4" s="1"/>
  <c r="C863" i="4"/>
  <c r="B863" i="4" s="1"/>
  <c r="C862" i="4"/>
  <c r="B862" i="4"/>
  <c r="C861" i="4"/>
  <c r="B861" i="4"/>
  <c r="C860" i="4"/>
  <c r="B860" i="4" s="1"/>
  <c r="C859" i="4"/>
  <c r="B859" i="4" s="1"/>
  <c r="C858" i="4"/>
  <c r="B858" i="4" s="1"/>
  <c r="C857" i="4"/>
  <c r="B857" i="4"/>
  <c r="C856" i="4"/>
  <c r="B856" i="4" s="1"/>
  <c r="C855" i="4"/>
  <c r="B855" i="4" s="1"/>
  <c r="C854" i="4"/>
  <c r="B854" i="4"/>
  <c r="C853" i="4"/>
  <c r="B853" i="4" s="1"/>
  <c r="C852" i="4"/>
  <c r="B852" i="4" s="1"/>
  <c r="C851" i="4"/>
  <c r="B851" i="4" s="1"/>
  <c r="C850" i="4"/>
  <c r="B850" i="4"/>
  <c r="C849" i="4"/>
  <c r="B849" i="4"/>
  <c r="C848" i="4"/>
  <c r="B848" i="4" s="1"/>
  <c r="C847" i="4"/>
  <c r="B847" i="4" s="1"/>
  <c r="C846" i="4"/>
  <c r="B846" i="4"/>
  <c r="C845" i="4"/>
  <c r="B845" i="4"/>
  <c r="C844" i="4"/>
  <c r="B844" i="4" s="1"/>
  <c r="C843" i="4"/>
  <c r="B843" i="4" s="1"/>
  <c r="C842" i="4"/>
  <c r="B842" i="4" s="1"/>
  <c r="C841" i="4"/>
  <c r="B841" i="4"/>
  <c r="C840" i="4"/>
  <c r="B840" i="4" s="1"/>
  <c r="C839" i="4"/>
  <c r="B839" i="4" s="1"/>
  <c r="C838" i="4"/>
  <c r="B838" i="4"/>
  <c r="C837" i="4"/>
  <c r="B837" i="4" s="1"/>
  <c r="C836" i="4"/>
  <c r="B836" i="4" s="1"/>
  <c r="C835" i="4"/>
  <c r="B835" i="4" s="1"/>
  <c r="C834" i="4"/>
  <c r="B834" i="4"/>
  <c r="C833" i="4"/>
  <c r="B833" i="4"/>
  <c r="C832" i="4"/>
  <c r="B832" i="4" s="1"/>
  <c r="C831" i="4"/>
  <c r="B831" i="4" s="1"/>
  <c r="C830" i="4"/>
  <c r="B830" i="4"/>
  <c r="C829" i="4"/>
  <c r="B829" i="4"/>
  <c r="C828" i="4"/>
  <c r="B828" i="4" s="1"/>
  <c r="C827" i="4"/>
  <c r="B827" i="4" s="1"/>
  <c r="C826" i="4"/>
  <c r="B826" i="4" s="1"/>
  <c r="C825" i="4"/>
  <c r="B825" i="4"/>
  <c r="C824" i="4"/>
  <c r="B824" i="4" s="1"/>
  <c r="C823" i="4"/>
  <c r="B823" i="4" s="1"/>
  <c r="C822" i="4"/>
  <c r="B822" i="4"/>
  <c r="C821" i="4"/>
  <c r="B821" i="4" s="1"/>
  <c r="C820" i="4"/>
  <c r="B820" i="4" s="1"/>
  <c r="C819" i="4"/>
  <c r="B819" i="4" s="1"/>
  <c r="C818" i="4"/>
  <c r="B818" i="4"/>
  <c r="C817" i="4"/>
  <c r="B817" i="4"/>
  <c r="C816" i="4"/>
  <c r="B816" i="4" s="1"/>
  <c r="C815" i="4"/>
  <c r="B815" i="4" s="1"/>
  <c r="C814" i="4"/>
  <c r="B814" i="4"/>
  <c r="C813" i="4"/>
  <c r="B813" i="4"/>
  <c r="C812" i="4"/>
  <c r="B812" i="4" s="1"/>
  <c r="C811" i="4"/>
  <c r="B811" i="4" s="1"/>
  <c r="C810" i="4"/>
  <c r="B810" i="4" s="1"/>
  <c r="C809" i="4"/>
  <c r="B809" i="4"/>
  <c r="C808" i="4"/>
  <c r="B808" i="4"/>
  <c r="C807" i="4"/>
  <c r="B807" i="4" s="1"/>
  <c r="C806" i="4"/>
  <c r="B806" i="4" s="1"/>
  <c r="C805" i="4"/>
  <c r="B805" i="4" s="1"/>
  <c r="C804" i="4"/>
  <c r="B804" i="4"/>
  <c r="C803" i="4"/>
  <c r="B803" i="4" s="1"/>
  <c r="C802" i="4"/>
  <c r="B802" i="4"/>
  <c r="C801" i="4"/>
  <c r="B801" i="4" s="1"/>
  <c r="C800" i="4"/>
  <c r="B800" i="4"/>
  <c r="C799" i="4"/>
  <c r="B799" i="4" s="1"/>
  <c r="C798" i="4"/>
  <c r="B798" i="4" s="1"/>
  <c r="C797" i="4"/>
  <c r="B797" i="4" s="1"/>
  <c r="C796" i="4"/>
  <c r="B796" i="4" s="1"/>
  <c r="C795" i="4"/>
  <c r="B795" i="4" s="1"/>
  <c r="C794" i="4"/>
  <c r="B794" i="4"/>
  <c r="C793" i="4"/>
  <c r="B793" i="4"/>
  <c r="C792" i="4"/>
  <c r="B792" i="4" s="1"/>
  <c r="C791" i="4"/>
  <c r="B791" i="4" s="1"/>
  <c r="C790" i="4"/>
  <c r="B790" i="4"/>
  <c r="C789" i="4"/>
  <c r="B789" i="4" s="1"/>
  <c r="C788" i="4"/>
  <c r="B788" i="4" s="1"/>
  <c r="C787" i="4"/>
  <c r="B787" i="4" s="1"/>
  <c r="C786" i="4"/>
  <c r="B786" i="4"/>
  <c r="C785" i="4"/>
  <c r="B785" i="4"/>
  <c r="C784" i="4"/>
  <c r="B784" i="4"/>
  <c r="C783" i="4"/>
  <c r="B783" i="4" s="1"/>
  <c r="C782" i="4"/>
  <c r="B782" i="4" s="1"/>
  <c r="C781" i="4"/>
  <c r="B781" i="4"/>
  <c r="C780" i="4"/>
  <c r="B780" i="4" s="1"/>
  <c r="C779" i="4"/>
  <c r="B779" i="4" s="1"/>
  <c r="C778" i="4"/>
  <c r="B778" i="4" s="1"/>
  <c r="C777" i="4"/>
  <c r="B777" i="4"/>
  <c r="C776" i="4"/>
  <c r="B776" i="4"/>
  <c r="C775" i="4"/>
  <c r="B775" i="4" s="1"/>
  <c r="C774" i="4"/>
  <c r="B774" i="4" s="1"/>
  <c r="C773" i="4"/>
  <c r="B773" i="4" s="1"/>
  <c r="C772" i="4"/>
  <c r="B772" i="4"/>
  <c r="C771" i="4"/>
  <c r="B771" i="4" s="1"/>
  <c r="C770" i="4"/>
  <c r="B770" i="4"/>
  <c r="C769" i="4"/>
  <c r="B769" i="4" s="1"/>
  <c r="C768" i="4"/>
  <c r="B768" i="4"/>
  <c r="C767" i="4"/>
  <c r="B767" i="4" s="1"/>
  <c r="C766" i="4"/>
  <c r="B766" i="4" s="1"/>
  <c r="C765" i="4"/>
  <c r="B765" i="4" s="1"/>
  <c r="C764" i="4"/>
  <c r="B764" i="4" s="1"/>
  <c r="C763" i="4"/>
  <c r="B763" i="4" s="1"/>
  <c r="C762" i="4"/>
  <c r="B762" i="4"/>
  <c r="C761" i="4"/>
  <c r="B761" i="4"/>
  <c r="C760" i="4"/>
  <c r="B760" i="4" s="1"/>
  <c r="C759" i="4"/>
  <c r="B759" i="4" s="1"/>
  <c r="C758" i="4"/>
  <c r="B758" i="4"/>
  <c r="C757" i="4"/>
  <c r="B757" i="4" s="1"/>
  <c r="C756" i="4"/>
  <c r="B756" i="4" s="1"/>
  <c r="C755" i="4"/>
  <c r="B755" i="4" s="1"/>
  <c r="C754" i="4"/>
  <c r="B754" i="4" s="1"/>
  <c r="C753" i="4"/>
  <c r="B753" i="4"/>
  <c r="C752" i="4"/>
  <c r="B752" i="4"/>
  <c r="C751" i="4"/>
  <c r="B751" i="4" s="1"/>
  <c r="C750" i="4"/>
  <c r="B750" i="4" s="1"/>
  <c r="C749" i="4"/>
  <c r="B749" i="4"/>
  <c r="C748" i="4"/>
  <c r="B748" i="4" s="1"/>
  <c r="C747" i="4"/>
  <c r="B747" i="4" s="1"/>
  <c r="C746" i="4"/>
  <c r="B746" i="4"/>
  <c r="C745" i="4"/>
  <c r="B745" i="4"/>
  <c r="C744" i="4"/>
  <c r="B744" i="4"/>
  <c r="C743" i="4"/>
  <c r="B743" i="4" s="1"/>
  <c r="C742" i="4"/>
  <c r="B742" i="4" s="1"/>
  <c r="C741" i="4"/>
  <c r="B741" i="4" s="1"/>
  <c r="C740" i="4"/>
  <c r="B740" i="4"/>
  <c r="C739" i="4"/>
  <c r="B739" i="4" s="1"/>
  <c r="C738" i="4"/>
  <c r="B738" i="4"/>
  <c r="C737" i="4"/>
  <c r="B737" i="4"/>
  <c r="C736" i="4"/>
  <c r="B736" i="4"/>
  <c r="C735" i="4"/>
  <c r="B735" i="4" s="1"/>
  <c r="C734" i="4"/>
  <c r="B734" i="4" s="1"/>
  <c r="C733" i="4"/>
  <c r="B733" i="4" s="1"/>
  <c r="C732" i="4"/>
  <c r="B732" i="4" s="1"/>
  <c r="C731" i="4"/>
  <c r="B731" i="4" s="1"/>
  <c r="C730" i="4"/>
  <c r="B730" i="4"/>
  <c r="C729" i="4"/>
  <c r="B729" i="4"/>
  <c r="C728" i="4"/>
  <c r="B728" i="4"/>
  <c r="C727" i="4"/>
  <c r="B727" i="4" s="1"/>
  <c r="C726" i="4"/>
  <c r="B726" i="4"/>
  <c r="C725" i="4"/>
  <c r="B725" i="4" s="1"/>
  <c r="C724" i="4"/>
  <c r="B724" i="4" s="1"/>
  <c r="C723" i="4"/>
  <c r="B723" i="4" s="1"/>
  <c r="C722" i="4"/>
  <c r="B722" i="4"/>
  <c r="C721" i="4"/>
  <c r="B721" i="4"/>
  <c r="C720" i="4"/>
  <c r="B720" i="4"/>
  <c r="C719" i="4"/>
  <c r="B719" i="4" s="1"/>
  <c r="C718" i="4"/>
  <c r="B718" i="4" s="1"/>
  <c r="C717" i="4"/>
  <c r="B717" i="4"/>
  <c r="C716" i="4"/>
  <c r="B716" i="4" s="1"/>
  <c r="C715" i="4"/>
  <c r="B715" i="4" s="1"/>
  <c r="C714" i="4"/>
  <c r="B714" i="4"/>
  <c r="C713" i="4"/>
  <c r="B713" i="4"/>
  <c r="C712" i="4"/>
  <c r="B712" i="4"/>
  <c r="C711" i="4"/>
  <c r="B711" i="4" s="1"/>
  <c r="C710" i="4"/>
  <c r="B710" i="4" s="1"/>
  <c r="C709" i="4"/>
  <c r="B709" i="4" s="1"/>
  <c r="C708" i="4"/>
  <c r="B708" i="4"/>
  <c r="C707" i="4"/>
  <c r="B707" i="4" s="1"/>
  <c r="C706" i="4"/>
  <c r="B706" i="4"/>
  <c r="C705" i="4"/>
  <c r="B705" i="4"/>
  <c r="C704" i="4"/>
  <c r="B704" i="4"/>
  <c r="C703" i="4"/>
  <c r="B703" i="4" s="1"/>
  <c r="C702" i="4"/>
  <c r="B702" i="4" s="1"/>
  <c r="C701" i="4"/>
  <c r="B701" i="4" s="1"/>
  <c r="C700" i="4"/>
  <c r="B700" i="4" s="1"/>
  <c r="C699" i="4"/>
  <c r="B699" i="4" s="1"/>
  <c r="C698" i="4"/>
  <c r="B698" i="4"/>
  <c r="C697" i="4"/>
  <c r="B697" i="4"/>
  <c r="C696" i="4"/>
  <c r="B696" i="4"/>
  <c r="C695" i="4"/>
  <c r="B695" i="4" s="1"/>
  <c r="C694" i="4"/>
  <c r="B694" i="4"/>
  <c r="C693" i="4"/>
  <c r="B693" i="4" s="1"/>
  <c r="C692" i="4"/>
  <c r="B692" i="4" s="1"/>
  <c r="C691" i="4"/>
  <c r="B691" i="4" s="1"/>
  <c r="C690" i="4"/>
  <c r="B690" i="4" s="1"/>
  <c r="C689" i="4"/>
  <c r="B689" i="4"/>
  <c r="C688" i="4"/>
  <c r="B688" i="4"/>
  <c r="C687" i="4"/>
  <c r="B687" i="4" s="1"/>
  <c r="C686" i="4"/>
  <c r="B686" i="4" s="1"/>
  <c r="C685" i="4"/>
  <c r="B685" i="4"/>
  <c r="C684" i="4"/>
  <c r="B684" i="4" s="1"/>
  <c r="C683" i="4"/>
  <c r="B683" i="4" s="1"/>
  <c r="C682" i="4"/>
  <c r="B682" i="4"/>
  <c r="C681" i="4"/>
  <c r="B681" i="4" s="1"/>
  <c r="C680" i="4"/>
  <c r="B680" i="4"/>
  <c r="C679" i="4"/>
  <c r="B679" i="4" s="1"/>
  <c r="C678" i="4"/>
  <c r="B678" i="4" s="1"/>
  <c r="C677" i="4"/>
  <c r="B677" i="4" s="1"/>
  <c r="C676" i="4"/>
  <c r="B676" i="4"/>
  <c r="C675" i="4"/>
  <c r="B675" i="4" s="1"/>
  <c r="C674" i="4"/>
  <c r="B674" i="4"/>
  <c r="C673" i="4"/>
  <c r="B673" i="4"/>
  <c r="C672" i="4"/>
  <c r="B672" i="4" s="1"/>
  <c r="C671" i="4"/>
  <c r="B671" i="4" s="1"/>
  <c r="C670" i="4"/>
  <c r="B670" i="4" s="1"/>
  <c r="C669" i="4"/>
  <c r="B669" i="4" s="1"/>
  <c r="C668" i="4"/>
  <c r="B668" i="4" s="1"/>
  <c r="C667" i="4"/>
  <c r="B667" i="4" s="1"/>
  <c r="C666" i="4"/>
  <c r="B666" i="4"/>
  <c r="C665" i="4"/>
  <c r="B665" i="4"/>
  <c r="C664" i="4"/>
  <c r="B664" i="4"/>
  <c r="C663" i="4"/>
  <c r="B663" i="4" s="1"/>
  <c r="C662" i="4"/>
  <c r="B662" i="4"/>
  <c r="C661" i="4"/>
  <c r="B661" i="4" s="1"/>
  <c r="C660" i="4"/>
  <c r="B660" i="4" s="1"/>
  <c r="C659" i="4"/>
  <c r="B659" i="4" s="1"/>
  <c r="C658" i="4"/>
  <c r="B658" i="4" s="1"/>
  <c r="C657" i="4"/>
  <c r="B657" i="4"/>
  <c r="C656" i="4"/>
  <c r="B656" i="4"/>
  <c r="C655" i="4"/>
  <c r="B655" i="4" s="1"/>
  <c r="C654" i="4"/>
  <c r="B654" i="4" s="1"/>
  <c r="C653" i="4"/>
  <c r="B653" i="4"/>
  <c r="C652" i="4"/>
  <c r="B652" i="4" s="1"/>
  <c r="C651" i="4"/>
  <c r="B651" i="4" s="1"/>
  <c r="C650" i="4"/>
  <c r="B650" i="4"/>
  <c r="C649" i="4"/>
  <c r="B649" i="4"/>
  <c r="C648" i="4"/>
  <c r="B648" i="4"/>
  <c r="C647" i="4"/>
  <c r="B647" i="4" s="1"/>
  <c r="C646" i="4"/>
  <c r="B646" i="4" s="1"/>
  <c r="C645" i="4"/>
  <c r="B645" i="4" s="1"/>
  <c r="C644" i="4"/>
  <c r="B644" i="4"/>
  <c r="C643" i="4"/>
  <c r="B643" i="4" s="1"/>
  <c r="C642" i="4"/>
  <c r="B642" i="4"/>
  <c r="C641" i="4"/>
  <c r="B641" i="4"/>
  <c r="C640" i="4"/>
  <c r="B640" i="4"/>
  <c r="C639" i="4"/>
  <c r="B639" i="4" s="1"/>
  <c r="C638" i="4"/>
  <c r="B638" i="4" s="1"/>
  <c r="C637" i="4"/>
  <c r="B637" i="4" s="1"/>
  <c r="C636" i="4"/>
  <c r="B636" i="4" s="1"/>
  <c r="C635" i="4"/>
  <c r="B635" i="4" s="1"/>
  <c r="C634" i="4"/>
  <c r="B634" i="4"/>
  <c r="C633" i="4"/>
  <c r="B633" i="4"/>
  <c r="C632" i="4"/>
  <c r="B632" i="4"/>
  <c r="C631" i="4"/>
  <c r="B631" i="4" s="1"/>
  <c r="C630" i="4"/>
  <c r="B630" i="4"/>
  <c r="C629" i="4"/>
  <c r="B629" i="4" s="1"/>
  <c r="C628" i="4"/>
  <c r="B628" i="4" s="1"/>
  <c r="C627" i="4"/>
  <c r="B627" i="4" s="1"/>
  <c r="C626" i="4"/>
  <c r="B626" i="4"/>
  <c r="B625" i="4"/>
  <c r="C624" i="4"/>
  <c r="B624" i="4" s="1"/>
  <c r="C623" i="4"/>
  <c r="B623" i="4" s="1"/>
  <c r="C622" i="4"/>
  <c r="B622" i="4"/>
  <c r="C621" i="4"/>
  <c r="B621" i="4"/>
  <c r="C620" i="4"/>
  <c r="B620" i="4" s="1"/>
  <c r="C619" i="4"/>
  <c r="B619" i="4" s="1"/>
  <c r="C618" i="4"/>
  <c r="B618" i="4"/>
  <c r="C617" i="4"/>
  <c r="B617" i="4"/>
  <c r="C616" i="4"/>
  <c r="B616" i="4" s="1"/>
  <c r="C615" i="4"/>
  <c r="B615" i="4" s="1"/>
  <c r="C614" i="4"/>
  <c r="B614" i="4"/>
  <c r="C613" i="4"/>
  <c r="B613" i="4"/>
  <c r="C612" i="4"/>
  <c r="B612" i="4" s="1"/>
  <c r="C611" i="4"/>
  <c r="B611" i="4" s="1"/>
  <c r="C610" i="4"/>
  <c r="B610" i="4"/>
  <c r="C609" i="4"/>
  <c r="B609" i="4"/>
  <c r="C608" i="4"/>
  <c r="B608" i="4" s="1"/>
  <c r="C607" i="4"/>
  <c r="B607" i="4" s="1"/>
  <c r="C606" i="4"/>
  <c r="B606" i="4"/>
  <c r="C605" i="4"/>
  <c r="B605" i="4"/>
  <c r="C604" i="4"/>
  <c r="B604" i="4" s="1"/>
  <c r="C603" i="4"/>
  <c r="B603" i="4" s="1"/>
  <c r="C602" i="4"/>
  <c r="B602" i="4"/>
  <c r="C601" i="4"/>
  <c r="B601" i="4"/>
  <c r="C600" i="4"/>
  <c r="B600" i="4" s="1"/>
  <c r="C599" i="4"/>
  <c r="B599" i="4" s="1"/>
  <c r="C598" i="4"/>
  <c r="B598" i="4"/>
  <c r="C597" i="4"/>
  <c r="B597" i="4"/>
  <c r="C596" i="4"/>
  <c r="B596" i="4" s="1"/>
  <c r="C595" i="4"/>
  <c r="B595" i="4" s="1"/>
  <c r="C594" i="4"/>
  <c r="B594" i="4"/>
  <c r="C593" i="4"/>
  <c r="B593" i="4"/>
  <c r="B592" i="4"/>
  <c r="C591" i="4"/>
  <c r="B591" i="4"/>
  <c r="C590" i="4"/>
  <c r="B590" i="4" s="1"/>
  <c r="C589" i="4"/>
  <c r="B589" i="4"/>
  <c r="C588" i="4"/>
  <c r="B588" i="4"/>
  <c r="C587" i="4"/>
  <c r="B587" i="4" s="1"/>
  <c r="C586" i="4"/>
  <c r="B586" i="4" s="1"/>
  <c r="C585" i="4"/>
  <c r="B585" i="4" s="1"/>
  <c r="C584" i="4"/>
  <c r="B584" i="4"/>
  <c r="C583" i="4"/>
  <c r="B583" i="4"/>
  <c r="C582" i="4"/>
  <c r="B582" i="4" s="1"/>
  <c r="B581" i="4"/>
  <c r="C580" i="4"/>
  <c r="B580" i="4" s="1"/>
  <c r="C579" i="4"/>
  <c r="B579" i="4"/>
  <c r="C578" i="4"/>
  <c r="B578" i="4"/>
  <c r="C577" i="4"/>
  <c r="B577" i="4"/>
  <c r="C576" i="4"/>
  <c r="B576" i="4" s="1"/>
  <c r="C575" i="4"/>
  <c r="B575" i="4"/>
  <c r="C574" i="4"/>
  <c r="B574" i="4"/>
  <c r="C573" i="4"/>
  <c r="B573" i="4"/>
  <c r="C572" i="4"/>
  <c r="B572" i="4" s="1"/>
  <c r="C571" i="4"/>
  <c r="B571" i="4"/>
  <c r="B570" i="4"/>
  <c r="C569" i="4"/>
  <c r="B569" i="4" s="1"/>
  <c r="C568" i="4"/>
  <c r="B568" i="4"/>
  <c r="C567" i="4"/>
  <c r="B567" i="4" s="1"/>
  <c r="C566" i="4"/>
  <c r="B566" i="4"/>
  <c r="C565" i="4"/>
  <c r="B565" i="4" s="1"/>
  <c r="C564" i="4"/>
  <c r="B564" i="4" s="1"/>
  <c r="C563" i="4"/>
  <c r="B563" i="4" s="1"/>
  <c r="C562" i="4"/>
  <c r="B562" i="4" s="1"/>
  <c r="C561" i="4"/>
  <c r="B561" i="4" s="1"/>
  <c r="C560" i="4"/>
  <c r="B560" i="4"/>
  <c r="B559" i="4"/>
  <c r="C558" i="4"/>
  <c r="B558" i="4" s="1"/>
  <c r="C557" i="4"/>
  <c r="B557" i="4" s="1"/>
  <c r="C556" i="4"/>
  <c r="B556" i="4"/>
  <c r="C555" i="4"/>
  <c r="B555" i="4" s="1"/>
  <c r="C554" i="4"/>
  <c r="B554" i="4" s="1"/>
  <c r="C553" i="4"/>
  <c r="B553" i="4" s="1"/>
  <c r="C552" i="4"/>
  <c r="B552" i="4"/>
  <c r="C551" i="4"/>
  <c r="B551" i="4" s="1"/>
  <c r="C550" i="4"/>
  <c r="B550" i="4" s="1"/>
  <c r="C549" i="4"/>
  <c r="B549" i="4" s="1"/>
  <c r="B548" i="4"/>
  <c r="C547" i="4"/>
  <c r="B547" i="4"/>
  <c r="C546" i="4"/>
  <c r="B546" i="4"/>
  <c r="C545" i="4"/>
  <c r="B545" i="4"/>
  <c r="C544" i="4"/>
  <c r="B544" i="4" s="1"/>
  <c r="C543" i="4"/>
  <c r="B543" i="4"/>
  <c r="C542" i="4"/>
  <c r="B542" i="4" s="1"/>
  <c r="C541" i="4"/>
  <c r="B541" i="4" s="1"/>
  <c r="C540" i="4"/>
  <c r="B540" i="4" s="1"/>
  <c r="C539" i="4"/>
  <c r="B539" i="4"/>
  <c r="C538" i="4"/>
  <c r="B538" i="4"/>
  <c r="B537" i="4"/>
  <c r="C536" i="4"/>
  <c r="B536" i="4" s="1"/>
  <c r="C535" i="4"/>
  <c r="B535" i="4"/>
  <c r="C534" i="4"/>
  <c r="B534" i="4"/>
  <c r="C533" i="4"/>
  <c r="B533" i="4" s="1"/>
  <c r="C532" i="4"/>
  <c r="B532" i="4" s="1"/>
  <c r="C531" i="4"/>
  <c r="B531" i="4"/>
  <c r="C530" i="4"/>
  <c r="B530" i="4"/>
  <c r="C529" i="4"/>
  <c r="B529" i="4" s="1"/>
  <c r="C528" i="4"/>
  <c r="B528" i="4" s="1"/>
  <c r="C527" i="4"/>
  <c r="B527" i="4"/>
  <c r="B526" i="4"/>
  <c r="C525" i="4"/>
  <c r="B525" i="4"/>
  <c r="C524" i="4"/>
  <c r="B524" i="4"/>
  <c r="C523" i="4"/>
  <c r="B523" i="4" s="1"/>
  <c r="C522" i="4"/>
  <c r="B522" i="4" s="1"/>
  <c r="C521" i="4"/>
  <c r="B521" i="4"/>
  <c r="C520" i="4"/>
  <c r="B520" i="4" s="1"/>
  <c r="C519" i="4"/>
  <c r="B519" i="4" s="1"/>
  <c r="C518" i="4"/>
  <c r="B518" i="4"/>
  <c r="C517" i="4"/>
  <c r="B517" i="4"/>
  <c r="C516" i="4"/>
  <c r="B516" i="4"/>
  <c r="B515" i="4"/>
  <c r="C514" i="4"/>
  <c r="B514" i="4"/>
  <c r="C513" i="4"/>
  <c r="B513" i="4" s="1"/>
  <c r="C512" i="4"/>
  <c r="B512" i="4"/>
  <c r="C511" i="4"/>
  <c r="B511" i="4" s="1"/>
  <c r="C510" i="4"/>
  <c r="B510" i="4"/>
  <c r="C509" i="4"/>
  <c r="B509" i="4" s="1"/>
  <c r="C508" i="4"/>
  <c r="B508" i="4"/>
  <c r="C507" i="4"/>
  <c r="B507" i="4" s="1"/>
  <c r="C506" i="4"/>
  <c r="B506" i="4"/>
  <c r="C505" i="4"/>
  <c r="B505" i="4" s="1"/>
  <c r="B504" i="4"/>
  <c r="C503" i="4"/>
  <c r="B503" i="4"/>
  <c r="C502" i="4"/>
  <c r="B502" i="4" s="1"/>
  <c r="C501" i="4"/>
  <c r="B501" i="4" s="1"/>
  <c r="C500" i="4"/>
  <c r="B500" i="4" s="1"/>
  <c r="C499" i="4"/>
  <c r="B499" i="4"/>
  <c r="C498" i="4"/>
  <c r="B498" i="4" s="1"/>
  <c r="C497" i="4"/>
  <c r="B497" i="4"/>
  <c r="C496" i="4"/>
  <c r="B496" i="4"/>
  <c r="C495" i="4"/>
  <c r="B495" i="4"/>
  <c r="C494" i="4"/>
  <c r="B494" i="4" s="1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B482" i="4"/>
  <c r="C481" i="4"/>
  <c r="B481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B471" i="4"/>
  <c r="C470" i="4"/>
  <c r="B470" i="4" s="1"/>
  <c r="C469" i="4"/>
  <c r="B469" i="4" s="1"/>
  <c r="C468" i="4"/>
  <c r="B468" i="4"/>
  <c r="C467" i="4"/>
  <c r="B467" i="4" s="1"/>
  <c r="C466" i="4"/>
  <c r="B466" i="4" s="1"/>
  <c r="C465" i="4"/>
  <c r="B465" i="4" s="1"/>
  <c r="C464" i="4"/>
  <c r="B464" i="4"/>
  <c r="C463" i="4"/>
  <c r="B463" i="4" s="1"/>
  <c r="C462" i="4"/>
  <c r="B462" i="4" s="1"/>
  <c r="C461" i="4"/>
  <c r="B461" i="4" s="1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B449" i="4"/>
  <c r="C448" i="4"/>
  <c r="B448" i="4" s="1"/>
  <c r="C447" i="4"/>
  <c r="B447" i="4"/>
  <c r="C446" i="4"/>
  <c r="B446" i="4" s="1"/>
  <c r="C445" i="4"/>
  <c r="B445" i="4" s="1"/>
  <c r="C444" i="4"/>
  <c r="B444" i="4" s="1"/>
  <c r="C443" i="4"/>
  <c r="B443" i="4"/>
  <c r="C442" i="4"/>
  <c r="B442" i="4" s="1"/>
  <c r="C441" i="4"/>
  <c r="B441" i="4" s="1"/>
  <c r="C440" i="4"/>
  <c r="B440" i="4" s="1"/>
  <c r="C439" i="4"/>
  <c r="B439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C417" i="4"/>
  <c r="B417" i="4"/>
  <c r="B416" i="4"/>
  <c r="C415" i="4"/>
  <c r="B415" i="4" s="1"/>
  <c r="C414" i="4"/>
  <c r="B414" i="4"/>
  <c r="C413" i="4"/>
  <c r="B413" i="4" s="1"/>
  <c r="C412" i="4"/>
  <c r="B412" i="4" s="1"/>
  <c r="C411" i="4"/>
  <c r="B411" i="4" s="1"/>
  <c r="C410" i="4"/>
  <c r="B410" i="4"/>
  <c r="C409" i="4"/>
  <c r="B409" i="4" s="1"/>
  <c r="C408" i="4"/>
  <c r="B408" i="4" s="1"/>
  <c r="C407" i="4"/>
  <c r="B407" i="4" s="1"/>
  <c r="C406" i="4"/>
  <c r="B406" i="4"/>
  <c r="C405" i="4"/>
  <c r="B405" i="4" s="1"/>
  <c r="C404" i="4"/>
  <c r="B404" i="4" s="1"/>
  <c r="C403" i="4"/>
  <c r="B403" i="4" s="1"/>
  <c r="C402" i="4"/>
  <c r="B402" i="4"/>
  <c r="C401" i="4"/>
  <c r="B401" i="4" s="1"/>
  <c r="C400" i="4"/>
  <c r="B400" i="4" s="1"/>
  <c r="C399" i="4"/>
  <c r="B399" i="4" s="1"/>
  <c r="C398" i="4"/>
  <c r="B398" i="4"/>
  <c r="C397" i="4"/>
  <c r="B397" i="4" s="1"/>
  <c r="C396" i="4"/>
  <c r="B396" i="4" s="1"/>
  <c r="C395" i="4"/>
  <c r="B395" i="4" s="1"/>
  <c r="C394" i="4"/>
  <c r="B394" i="4"/>
  <c r="C393" i="4"/>
  <c r="B393" i="4" s="1"/>
  <c r="C392" i="4"/>
  <c r="B392" i="4" s="1"/>
  <c r="C391" i="4"/>
  <c r="B391" i="4" s="1"/>
  <c r="C390" i="4"/>
  <c r="B390" i="4"/>
  <c r="C389" i="4"/>
  <c r="B389" i="4" s="1"/>
  <c r="C388" i="4"/>
  <c r="B388" i="4" s="1"/>
  <c r="C387" i="4"/>
  <c r="B387" i="4" s="1"/>
  <c r="C386" i="4"/>
  <c r="B386" i="4"/>
  <c r="C385" i="4"/>
  <c r="B385" i="4" s="1"/>
  <c r="C384" i="4"/>
  <c r="B384" i="4" s="1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B372" i="4"/>
  <c r="C371" i="4"/>
  <c r="B371" i="4" s="1"/>
  <c r="C370" i="4"/>
  <c r="B370" i="4" s="1"/>
  <c r="C369" i="4"/>
  <c r="B369" i="4"/>
  <c r="C368" i="4"/>
  <c r="B368" i="4" s="1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  <c r="K119" i="3"/>
  <c r="I119" i="3" s="1"/>
  <c r="K118" i="3"/>
  <c r="I118" i="3" s="1"/>
  <c r="K117" i="3"/>
  <c r="I117" i="3" s="1"/>
  <c r="K116" i="3"/>
  <c r="I116" i="3" s="1"/>
  <c r="K115" i="3"/>
  <c r="I115" i="3" s="1"/>
  <c r="K114" i="3"/>
  <c r="I114" i="3" s="1"/>
  <c r="K113" i="3"/>
  <c r="I113" i="3" s="1"/>
  <c r="K112" i="3"/>
  <c r="I112" i="3" s="1"/>
  <c r="K111" i="3"/>
  <c r="I111" i="3" s="1"/>
  <c r="K110" i="3"/>
  <c r="I110" i="3" s="1"/>
  <c r="K109" i="3"/>
  <c r="I109" i="3" s="1"/>
  <c r="K108" i="3"/>
  <c r="I108" i="3" s="1"/>
  <c r="K107" i="3"/>
  <c r="I107" i="3" s="1"/>
  <c r="K106" i="3"/>
  <c r="I106" i="3" s="1"/>
  <c r="K105" i="3"/>
  <c r="I105" i="3" s="1"/>
  <c r="K104" i="3"/>
  <c r="I104" i="3" s="1"/>
  <c r="K103" i="3"/>
  <c r="I103" i="3" s="1"/>
  <c r="K102" i="3"/>
  <c r="I102" i="3" s="1"/>
  <c r="K101" i="3"/>
  <c r="I101" i="3" s="1"/>
  <c r="K100" i="3"/>
  <c r="I100" i="3" s="1"/>
  <c r="K99" i="3"/>
  <c r="I99" i="3" s="1"/>
  <c r="K98" i="3"/>
  <c r="I98" i="3" s="1"/>
  <c r="K97" i="3"/>
  <c r="I97" i="3" s="1"/>
  <c r="K96" i="3"/>
  <c r="I96" i="3" s="1"/>
  <c r="K95" i="3"/>
  <c r="I95" i="3" s="1"/>
  <c r="K94" i="3"/>
  <c r="I94" i="3" s="1"/>
  <c r="K93" i="3"/>
  <c r="I93" i="3" s="1"/>
  <c r="K92" i="3"/>
  <c r="I92" i="3" s="1"/>
  <c r="N65" i="3"/>
  <c r="N61" i="3"/>
  <c r="N56" i="3"/>
  <c r="N55" i="3"/>
  <c r="N54" i="3"/>
  <c r="N50" i="3"/>
  <c r="N49" i="3"/>
  <c r="N26" i="3"/>
  <c r="N25" i="3"/>
  <c r="N14" i="3"/>
  <c r="N9" i="3"/>
  <c r="H9" i="3" s="1"/>
  <c r="G13" i="1" s="1"/>
  <c r="N7" i="3"/>
  <c r="H7" i="3" s="1"/>
  <c r="G12" i="1" s="1"/>
  <c r="D66" i="2"/>
  <c r="D65" i="2"/>
  <c r="D64" i="2"/>
  <c r="D63" i="2"/>
  <c r="D62" i="2"/>
  <c r="D61" i="2"/>
  <c r="D60" i="2"/>
  <c r="D59" i="2"/>
  <c r="D58" i="2"/>
  <c r="D57" i="2"/>
  <c r="D56" i="2"/>
  <c r="L53" i="2"/>
  <c r="A53" i="2"/>
  <c r="L52" i="2"/>
  <c r="A52" i="2"/>
  <c r="L51" i="2"/>
  <c r="A51" i="2"/>
  <c r="L50" i="2"/>
  <c r="A50" i="2"/>
  <c r="L49" i="2"/>
  <c r="A49" i="2"/>
  <c r="L48" i="2"/>
  <c r="A48" i="2"/>
  <c r="L47" i="2"/>
  <c r="A47" i="2"/>
  <c r="L46" i="2"/>
  <c r="A46" i="2"/>
  <c r="L45" i="2"/>
  <c r="A45" i="2"/>
  <c r="L44" i="2"/>
  <c r="A44" i="2"/>
  <c r="L43" i="2"/>
  <c r="A43" i="2"/>
  <c r="L42" i="2"/>
  <c r="L41" i="2"/>
  <c r="A41" i="2"/>
  <c r="L40" i="2"/>
  <c r="A40" i="2"/>
  <c r="L39" i="2"/>
  <c r="A39" i="2"/>
  <c r="L38" i="2"/>
  <c r="A38" i="2"/>
  <c r="L37" i="2"/>
  <c r="A37" i="2"/>
  <c r="L36" i="2"/>
  <c r="A36" i="2"/>
  <c r="L35" i="2"/>
  <c r="A35" i="2"/>
  <c r="L34" i="2"/>
  <c r="A34" i="2"/>
  <c r="L33" i="2"/>
  <c r="A33" i="2"/>
  <c r="L32" i="2"/>
  <c r="A32" i="2"/>
  <c r="L31" i="2"/>
  <c r="A31" i="2"/>
  <c r="L30" i="2"/>
  <c r="A30" i="2"/>
  <c r="L29" i="2"/>
  <c r="A29" i="2"/>
  <c r="L28" i="2"/>
  <c r="A28" i="2"/>
  <c r="L27" i="2"/>
  <c r="A27" i="2"/>
  <c r="L26" i="2"/>
  <c r="A26" i="2"/>
  <c r="BB413" i="1"/>
  <c r="BB412" i="1"/>
  <c r="BB411" i="1"/>
  <c r="BC411" i="1" s="1"/>
  <c r="BD411" i="1" s="1"/>
  <c r="BB410" i="1"/>
  <c r="BC410" i="1" s="1"/>
  <c r="BD410" i="1" s="1"/>
  <c r="BJ410" i="1" s="1"/>
  <c r="BB409" i="1"/>
  <c r="BC409" i="1" s="1"/>
  <c r="BD409" i="1" s="1"/>
  <c r="BI409" i="1" s="1"/>
  <c r="AZ409" i="1" s="1"/>
  <c r="BB408" i="1"/>
  <c r="BC408" i="1" s="1"/>
  <c r="BD408" i="1" s="1"/>
  <c r="BB407" i="1"/>
  <c r="BB406" i="1"/>
  <c r="BC406" i="1" s="1"/>
  <c r="BD406" i="1" s="1"/>
  <c r="BJ406" i="1" s="1"/>
  <c r="BB405" i="1"/>
  <c r="BB404" i="1"/>
  <c r="BB403" i="1"/>
  <c r="BC403" i="1" s="1"/>
  <c r="BD403" i="1" s="1"/>
  <c r="BJ403" i="1" s="1"/>
  <c r="BB402" i="1"/>
  <c r="BC402" i="1" s="1"/>
  <c r="BD402" i="1" s="1"/>
  <c r="BJ402" i="1" s="1"/>
  <c r="BB401" i="1"/>
  <c r="BB400" i="1"/>
  <c r="BC400" i="1" s="1"/>
  <c r="BD400" i="1" s="1"/>
  <c r="BB399" i="1"/>
  <c r="BC399" i="1" s="1"/>
  <c r="BD399" i="1" s="1"/>
  <c r="BJ399" i="1" s="1"/>
  <c r="BB398" i="1"/>
  <c r="BC398" i="1" s="1"/>
  <c r="BD398" i="1" s="1"/>
  <c r="BJ398" i="1" s="1"/>
  <c r="BB397" i="1"/>
  <c r="BB396" i="1"/>
  <c r="BB395" i="1"/>
  <c r="BB394" i="1"/>
  <c r="BC394" i="1" s="1"/>
  <c r="BD394" i="1" s="1"/>
  <c r="BJ394" i="1" s="1"/>
  <c r="BB393" i="1"/>
  <c r="BC393" i="1" s="1"/>
  <c r="BD393" i="1" s="1"/>
  <c r="BB392" i="1"/>
  <c r="BC392" i="1" s="1"/>
  <c r="BD392" i="1" s="1"/>
  <c r="BB391" i="1"/>
  <c r="BB390" i="1"/>
  <c r="BC390" i="1" s="1"/>
  <c r="BD390" i="1" s="1"/>
  <c r="BJ390" i="1" s="1"/>
  <c r="BB389" i="1"/>
  <c r="BC389" i="1" s="1"/>
  <c r="BD389" i="1" s="1"/>
  <c r="BI389" i="1" s="1"/>
  <c r="BB388" i="1"/>
  <c r="BB387" i="1"/>
  <c r="BC387" i="1" s="1"/>
  <c r="BD387" i="1" s="1"/>
  <c r="BB386" i="1"/>
  <c r="BC386" i="1" s="1"/>
  <c r="BD386" i="1" s="1"/>
  <c r="BJ386" i="1" s="1"/>
  <c r="BB385" i="1"/>
  <c r="BC385" i="1" s="1"/>
  <c r="BD385" i="1" s="1"/>
  <c r="BB384" i="1"/>
  <c r="BC384" i="1" s="1"/>
  <c r="BD384" i="1" s="1"/>
  <c r="BB383" i="1"/>
  <c r="BC383" i="1" s="1"/>
  <c r="BD383" i="1" s="1"/>
  <c r="BB382" i="1"/>
  <c r="BC382" i="1" s="1"/>
  <c r="BD382" i="1" s="1"/>
  <c r="BB381" i="1"/>
  <c r="BC381" i="1" s="1"/>
  <c r="BD381" i="1" s="1"/>
  <c r="BB380" i="1"/>
  <c r="BB379" i="1"/>
  <c r="BB378" i="1"/>
  <c r="BB377" i="1"/>
  <c r="BC377" i="1" s="1"/>
  <c r="BD377" i="1" s="1"/>
  <c r="BB376" i="1"/>
  <c r="BB375" i="1"/>
  <c r="BA374" i="1"/>
  <c r="BB374" i="1" s="1"/>
  <c r="BC374" i="1" s="1"/>
  <c r="BD374" i="1" s="1"/>
  <c r="BA373" i="1"/>
  <c r="BB373" i="1" s="1"/>
  <c r="BA372" i="1"/>
  <c r="BB372" i="1" s="1"/>
  <c r="BA371" i="1"/>
  <c r="BB371" i="1" s="1"/>
  <c r="BC371" i="1" s="1"/>
  <c r="BD371" i="1" s="1"/>
  <c r="AZ371" i="1" s="1"/>
  <c r="BA370" i="1"/>
  <c r="BB370" i="1" s="1"/>
  <c r="BA369" i="1"/>
  <c r="BB369" i="1" s="1"/>
  <c r="BA368" i="1"/>
  <c r="BA367" i="1"/>
  <c r="BB367" i="1" s="1"/>
  <c r="BA366" i="1"/>
  <c r="BB366" i="1" s="1"/>
  <c r="BC366" i="1" s="1"/>
  <c r="BD366" i="1" s="1"/>
  <c r="BA365" i="1"/>
  <c r="BA364" i="1"/>
  <c r="BB364" i="1" s="1"/>
  <c r="BA363" i="1"/>
  <c r="BB363" i="1" s="1"/>
  <c r="BA362" i="1"/>
  <c r="BA361" i="1"/>
  <c r="BB361" i="1" s="1"/>
  <c r="BA360" i="1"/>
  <c r="BB359" i="1"/>
  <c r="BC359" i="1" s="1"/>
  <c r="BD359" i="1" s="1"/>
  <c r="BI359" i="1" s="1"/>
  <c r="BA358" i="1"/>
  <c r="BB358" i="1" s="1"/>
  <c r="BA357" i="1"/>
  <c r="BB357" i="1" s="1"/>
  <c r="BA356" i="1"/>
  <c r="BB356" i="1" s="1"/>
  <c r="BA355" i="1"/>
  <c r="BA354" i="1"/>
  <c r="BA353" i="1"/>
  <c r="AZ351" i="1"/>
  <c r="AZ350" i="1"/>
  <c r="L123" i="1"/>
  <c r="K123" i="1"/>
  <c r="L121" i="1"/>
  <c r="K121" i="1"/>
  <c r="L119" i="1"/>
  <c r="K119" i="1"/>
  <c r="L117" i="1"/>
  <c r="K117" i="1"/>
  <c r="L114" i="1"/>
  <c r="K114" i="1"/>
  <c r="L113" i="1"/>
  <c r="K113" i="1"/>
  <c r="L89" i="1"/>
  <c r="K89" i="1"/>
  <c r="L61" i="1"/>
  <c r="K61" i="1"/>
  <c r="B58" i="1"/>
  <c r="B56" i="1"/>
  <c r="B54" i="1"/>
  <c r="B52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H65" i="3" l="1"/>
  <c r="G96" i="1" s="1"/>
  <c r="H24" i="3"/>
  <c r="G34" i="1" s="1"/>
  <c r="K13" i="1"/>
  <c r="L13" i="1"/>
  <c r="K12" i="1"/>
  <c r="L12" i="1"/>
  <c r="H46" i="3"/>
  <c r="J46" i="3" s="1"/>
  <c r="H57" i="3"/>
  <c r="H56" i="3"/>
  <c r="J56" i="3" s="1"/>
  <c r="H55" i="3"/>
  <c r="H54" i="3"/>
  <c r="G83" i="1" s="1"/>
  <c r="H58" i="3"/>
  <c r="H63" i="3"/>
  <c r="H30" i="3"/>
  <c r="H26" i="3"/>
  <c r="H32" i="3"/>
  <c r="G53" i="1" s="1"/>
  <c r="H21" i="3"/>
  <c r="L99" i="1"/>
  <c r="K99" i="1"/>
  <c r="H37" i="3"/>
  <c r="G62" i="1" s="1"/>
  <c r="H22" i="3"/>
  <c r="H20" i="3"/>
  <c r="H19" i="3"/>
  <c r="H18" i="3"/>
  <c r="H17" i="3"/>
  <c r="G32" i="1" s="1"/>
  <c r="H16" i="3"/>
  <c r="G31" i="1" s="1"/>
  <c r="H42" i="3"/>
  <c r="J42" i="3" s="1"/>
  <c r="H40" i="3"/>
  <c r="J40" i="3" s="1"/>
  <c r="H45" i="3"/>
  <c r="H44" i="3"/>
  <c r="J44" i="3" s="1"/>
  <c r="H39" i="3"/>
  <c r="H38" i="3"/>
  <c r="H34" i="3"/>
  <c r="H25" i="3"/>
  <c r="G35" i="1" s="1"/>
  <c r="I117" i="1"/>
  <c r="I114" i="1"/>
  <c r="BC379" i="1"/>
  <c r="BD379" i="1" s="1"/>
  <c r="BI379" i="1" s="1"/>
  <c r="AZ379" i="1" s="1"/>
  <c r="BI383" i="1"/>
  <c r="AZ383" i="1" s="1"/>
  <c r="BI399" i="1"/>
  <c r="AZ399" i="1" s="1"/>
  <c r="BC395" i="1"/>
  <c r="BD395" i="1" s="1"/>
  <c r="BI395" i="1" s="1"/>
  <c r="AZ395" i="1" s="1"/>
  <c r="BC405" i="1"/>
  <c r="BD405" i="1" s="1"/>
  <c r="BI405" i="1" s="1"/>
  <c r="AZ405" i="1" s="1"/>
  <c r="I113" i="1"/>
  <c r="I119" i="1"/>
  <c r="I121" i="1"/>
  <c r="BI377" i="1"/>
  <c r="AZ377" i="1" s="1"/>
  <c r="BJ411" i="1"/>
  <c r="BI411" i="1"/>
  <c r="AZ411" i="1" s="1"/>
  <c r="BI393" i="1"/>
  <c r="AZ393" i="1" s="1"/>
  <c r="BI385" i="1"/>
  <c r="AZ385" i="1" s="1"/>
  <c r="BJ359" i="1"/>
  <c r="BB365" i="1"/>
  <c r="BI387" i="1"/>
  <c r="AZ387" i="1" s="1"/>
  <c r="BC397" i="1"/>
  <c r="BD397" i="1" s="1"/>
  <c r="BJ397" i="1" s="1"/>
  <c r="BC413" i="1"/>
  <c r="BD413" i="1" s="1"/>
  <c r="BI413" i="1" s="1"/>
  <c r="AZ413" i="1" s="1"/>
  <c r="I123" i="1"/>
  <c r="BC375" i="1"/>
  <c r="BD375" i="1" s="1"/>
  <c r="BI375" i="1" s="1"/>
  <c r="AZ375" i="1" s="1"/>
  <c r="BC378" i="1"/>
  <c r="BD378" i="1" s="1"/>
  <c r="BJ378" i="1" s="1"/>
  <c r="BI381" i="1"/>
  <c r="AZ381" i="1" s="1"/>
  <c r="BC391" i="1"/>
  <c r="BD391" i="1" s="1"/>
  <c r="BJ391" i="1" s="1"/>
  <c r="BC407" i="1"/>
  <c r="BD407" i="1" s="1"/>
  <c r="BJ407" i="1" s="1"/>
  <c r="BJ400" i="1"/>
  <c r="BI403" i="1"/>
  <c r="AZ403" i="1" s="1"/>
  <c r="BJ382" i="1"/>
  <c r="BC388" i="1"/>
  <c r="BD388" i="1" s="1"/>
  <c r="BJ388" i="1" s="1"/>
  <c r="BC401" i="1"/>
  <c r="BD401" i="1" s="1"/>
  <c r="BI401" i="1" s="1"/>
  <c r="AZ401" i="1" s="1"/>
  <c r="BC404" i="1"/>
  <c r="BD404" i="1" s="1"/>
  <c r="BJ404" i="1" s="1"/>
  <c r="BC358" i="1"/>
  <c r="BD358" i="1" s="1"/>
  <c r="BI358" i="1" s="1"/>
  <c r="BC373" i="1"/>
  <c r="BD373" i="1" s="1"/>
  <c r="AZ373" i="1" s="1"/>
  <c r="BJ392" i="1"/>
  <c r="BJ408" i="1"/>
  <c r="BJ384" i="1"/>
  <c r="AZ389" i="1"/>
  <c r="BC380" i="1"/>
  <c r="BD380" i="1" s="1"/>
  <c r="BJ380" i="1" s="1"/>
  <c r="BC396" i="1"/>
  <c r="BD396" i="1" s="1"/>
  <c r="BJ396" i="1" s="1"/>
  <c r="BC412" i="1"/>
  <c r="BD412" i="1" s="1"/>
  <c r="BJ412" i="1" s="1"/>
  <c r="J7" i="3"/>
  <c r="H49" i="3"/>
  <c r="J49" i="3" s="1"/>
  <c r="H41" i="3"/>
  <c r="J41" i="3" s="1"/>
  <c r="H33" i="3"/>
  <c r="BC364" i="1"/>
  <c r="BD364" i="1" s="1"/>
  <c r="AZ364" i="1" s="1"/>
  <c r="BJ374" i="1"/>
  <c r="BI374" i="1"/>
  <c r="AZ374" i="1" s="1"/>
  <c r="J9" i="3"/>
  <c r="BJ366" i="1"/>
  <c r="AZ366" i="1"/>
  <c r="BI366" i="1"/>
  <c r="BC367" i="1"/>
  <c r="BD367" i="1" s="1"/>
  <c r="AZ367" i="1" s="1"/>
  <c r="J65" i="3"/>
  <c r="BC357" i="1"/>
  <c r="BD357" i="1" s="1"/>
  <c r="AZ357" i="1" s="1"/>
  <c r="BC372" i="1"/>
  <c r="BD372" i="1" s="1"/>
  <c r="BI372" i="1" s="1"/>
  <c r="BC356" i="1"/>
  <c r="BD356" i="1" s="1"/>
  <c r="AZ356" i="1" s="1"/>
  <c r="BB362" i="1"/>
  <c r="BB354" i="1"/>
  <c r="BC370" i="1"/>
  <c r="BD370" i="1" s="1"/>
  <c r="BI370" i="1" s="1"/>
  <c r="BI382" i="1"/>
  <c r="AZ382" i="1" s="1"/>
  <c r="BI384" i="1"/>
  <c r="AZ384" i="1" s="1"/>
  <c r="BI386" i="1"/>
  <c r="AZ386" i="1" s="1"/>
  <c r="BI390" i="1"/>
  <c r="AZ390" i="1" s="1"/>
  <c r="BI394" i="1"/>
  <c r="AZ394" i="1" s="1"/>
  <c r="BI398" i="1"/>
  <c r="AZ398" i="1" s="1"/>
  <c r="BI400" i="1"/>
  <c r="AZ400" i="1" s="1"/>
  <c r="BI402" i="1"/>
  <c r="AZ402" i="1" s="1"/>
  <c r="BI406" i="1"/>
  <c r="AZ406" i="1" s="1"/>
  <c r="BI408" i="1"/>
  <c r="AZ408" i="1" s="1"/>
  <c r="BI410" i="1"/>
  <c r="AZ410" i="1" s="1"/>
  <c r="BB355" i="1"/>
  <c r="BC363" i="1"/>
  <c r="BD363" i="1" s="1"/>
  <c r="BJ363" i="1" s="1"/>
  <c r="BB353" i="1"/>
  <c r="AZ359" i="1"/>
  <c r="BB360" i="1"/>
  <c r="BC360" i="1" s="1"/>
  <c r="BD360" i="1" s="1"/>
  <c r="AZ360" i="1" s="1"/>
  <c r="BC361" i="1"/>
  <c r="BD361" i="1" s="1"/>
  <c r="BB368" i="1"/>
  <c r="BC368" i="1" s="1"/>
  <c r="BD368" i="1" s="1"/>
  <c r="AZ368" i="1" s="1"/>
  <c r="BC369" i="1"/>
  <c r="BD369" i="1" s="1"/>
  <c r="AZ369" i="1" s="1"/>
  <c r="BI371" i="1"/>
  <c r="H62" i="3"/>
  <c r="BI392" i="1"/>
  <c r="AZ392" i="1" s="1"/>
  <c r="BJ371" i="1"/>
  <c r="BJ377" i="1"/>
  <c r="BJ381" i="1"/>
  <c r="BJ383" i="1"/>
  <c r="BJ385" i="1"/>
  <c r="BJ387" i="1"/>
  <c r="BJ389" i="1"/>
  <c r="BJ393" i="1"/>
  <c r="BJ409" i="1"/>
  <c r="H31" i="3"/>
  <c r="H61" i="3"/>
  <c r="H14" i="3"/>
  <c r="H51" i="3"/>
  <c r="BC376" i="1"/>
  <c r="BD376" i="1" s="1"/>
  <c r="H43" i="3"/>
  <c r="H50" i="3"/>
  <c r="H13" i="3"/>
  <c r="I13" i="1" l="1"/>
  <c r="I12" i="1"/>
  <c r="I99" i="1"/>
  <c r="J63" i="3"/>
  <c r="G92" i="1"/>
  <c r="J30" i="3"/>
  <c r="G51" i="1"/>
  <c r="J45" i="3"/>
  <c r="G72" i="1"/>
  <c r="K31" i="1"/>
  <c r="L31" i="1"/>
  <c r="K62" i="1"/>
  <c r="L62" i="1"/>
  <c r="L35" i="1"/>
  <c r="K35" i="1"/>
  <c r="K32" i="1"/>
  <c r="L32" i="1"/>
  <c r="K34" i="1"/>
  <c r="L34" i="1"/>
  <c r="G39" i="1"/>
  <c r="L39" i="1" s="1"/>
  <c r="G36" i="1"/>
  <c r="L36" i="1" s="1"/>
  <c r="G58" i="1"/>
  <c r="K58" i="1" s="1"/>
  <c r="J37" i="3"/>
  <c r="J24" i="3"/>
  <c r="J22" i="3"/>
  <c r="J21" i="3"/>
  <c r="J17" i="3"/>
  <c r="J18" i="3"/>
  <c r="J19" i="3"/>
  <c r="J16" i="3"/>
  <c r="J20" i="3"/>
  <c r="G26" i="1"/>
  <c r="G16" i="1"/>
  <c r="K53" i="1"/>
  <c r="L53" i="1"/>
  <c r="G55" i="1"/>
  <c r="G59" i="1"/>
  <c r="G57" i="1"/>
  <c r="BJ379" i="1"/>
  <c r="AZ358" i="1"/>
  <c r="BJ358" i="1"/>
  <c r="BI407" i="1"/>
  <c r="AZ407" i="1" s="1"/>
  <c r="BJ373" i="1"/>
  <c r="BI412" i="1"/>
  <c r="AZ412" i="1" s="1"/>
  <c r="BI373" i="1"/>
  <c r="BI356" i="1"/>
  <c r="BJ375" i="1"/>
  <c r="BJ413" i="1"/>
  <c r="BJ357" i="1"/>
  <c r="BJ405" i="1"/>
  <c r="BJ395" i="1"/>
  <c r="BI364" i="1"/>
  <c r="BI391" i="1"/>
  <c r="AZ391" i="1" s="1"/>
  <c r="BJ401" i="1"/>
  <c r="BJ372" i="1"/>
  <c r="BI380" i="1"/>
  <c r="AZ380" i="1" s="1"/>
  <c r="BI404" i="1"/>
  <c r="AZ404" i="1" s="1"/>
  <c r="BJ356" i="1"/>
  <c r="BI396" i="1"/>
  <c r="AZ396" i="1" s="1"/>
  <c r="BI388" i="1"/>
  <c r="AZ388" i="1" s="1"/>
  <c r="BC365" i="1"/>
  <c r="BD365" i="1" s="1"/>
  <c r="BJ365" i="1" s="1"/>
  <c r="BI378" i="1"/>
  <c r="AZ378" i="1" s="1"/>
  <c r="BI369" i="1"/>
  <c r="BI397" i="1"/>
  <c r="AZ397" i="1" s="1"/>
  <c r="BI363" i="1"/>
  <c r="AZ363" i="1" s="1"/>
  <c r="BJ364" i="1"/>
  <c r="J54" i="3"/>
  <c r="G78" i="1"/>
  <c r="L78" i="1" s="1"/>
  <c r="G85" i="1"/>
  <c r="K85" i="1" s="1"/>
  <c r="G73" i="1"/>
  <c r="K73" i="1" s="1"/>
  <c r="G71" i="1"/>
  <c r="L71" i="1" s="1"/>
  <c r="G67" i="1"/>
  <c r="K67" i="1" s="1"/>
  <c r="G66" i="1"/>
  <c r="L66" i="1" s="1"/>
  <c r="J33" i="3"/>
  <c r="G54" i="1"/>
  <c r="K54" i="1" s="1"/>
  <c r="G56" i="1"/>
  <c r="K56" i="1" s="1"/>
  <c r="J26" i="3"/>
  <c r="G38" i="1"/>
  <c r="L38" i="1" s="1"/>
  <c r="G37" i="1"/>
  <c r="K37" i="1" s="1"/>
  <c r="J57" i="3"/>
  <c r="G86" i="1"/>
  <c r="J34" i="3"/>
  <c r="J62" i="3"/>
  <c r="G91" i="1"/>
  <c r="BJ367" i="1"/>
  <c r="BJ369" i="1"/>
  <c r="G87" i="1"/>
  <c r="J58" i="3"/>
  <c r="J51" i="3"/>
  <c r="G80" i="1"/>
  <c r="BJ360" i="1"/>
  <c r="BI360" i="1"/>
  <c r="J14" i="3"/>
  <c r="G29" i="1"/>
  <c r="J39" i="3"/>
  <c r="G65" i="1"/>
  <c r="G64" i="1"/>
  <c r="G21" i="1"/>
  <c r="G24" i="1"/>
  <c r="G23" i="1"/>
  <c r="J13" i="3"/>
  <c r="G27" i="1"/>
  <c r="G19" i="1"/>
  <c r="G22" i="1"/>
  <c r="G25" i="1"/>
  <c r="G17" i="1"/>
  <c r="G28" i="1"/>
  <c r="G20" i="1"/>
  <c r="G18" i="1"/>
  <c r="G79" i="1"/>
  <c r="J50" i="3"/>
  <c r="J43" i="3"/>
  <c r="BJ376" i="1"/>
  <c r="AZ370" i="1"/>
  <c r="AZ372" i="1"/>
  <c r="BI367" i="1"/>
  <c r="BJ370" i="1"/>
  <c r="G90" i="1"/>
  <c r="J61" i="3"/>
  <c r="BI361" i="1"/>
  <c r="AZ361" i="1" s="1"/>
  <c r="BI376" i="1"/>
  <c r="AZ376" i="1" s="1"/>
  <c r="L83" i="1"/>
  <c r="K83" i="1"/>
  <c r="J55" i="3"/>
  <c r="G84" i="1"/>
  <c r="J32" i="3"/>
  <c r="J38" i="3"/>
  <c r="G63" i="1"/>
  <c r="J31" i="3"/>
  <c r="G52" i="1"/>
  <c r="BJ368" i="1"/>
  <c r="BI368" i="1"/>
  <c r="BJ361" i="1"/>
  <c r="BC354" i="1"/>
  <c r="BD354" i="1" s="1"/>
  <c r="AZ354" i="1" s="1"/>
  <c r="BC353" i="1"/>
  <c r="BD353" i="1" s="1"/>
  <c r="AZ353" i="1" s="1"/>
  <c r="L33" i="1"/>
  <c r="K33" i="1"/>
  <c r="J25" i="3"/>
  <c r="BI357" i="1"/>
  <c r="BC362" i="1"/>
  <c r="BD362" i="1" s="1"/>
  <c r="AZ362" i="1" s="1"/>
  <c r="BC355" i="1"/>
  <c r="BD355" i="1" s="1"/>
  <c r="AZ355" i="1" s="1"/>
  <c r="K92" i="1" l="1"/>
  <c r="L92" i="1"/>
  <c r="I35" i="1"/>
  <c r="L51" i="1"/>
  <c r="K51" i="1"/>
  <c r="I32" i="1"/>
  <c r="I62" i="1"/>
  <c r="K72" i="1"/>
  <c r="L72" i="1"/>
  <c r="I31" i="1"/>
  <c r="K39" i="1"/>
  <c r="I39" i="1" s="1"/>
  <c r="L58" i="1"/>
  <c r="I58" i="1" s="1"/>
  <c r="I34" i="1"/>
  <c r="I53" i="1"/>
  <c r="K59" i="1"/>
  <c r="L59" i="1"/>
  <c r="L55" i="1"/>
  <c r="K55" i="1"/>
  <c r="K57" i="1"/>
  <c r="L57" i="1"/>
  <c r="BI354" i="1"/>
  <c r="BJ354" i="1"/>
  <c r="BI365" i="1"/>
  <c r="AZ365" i="1" s="1"/>
  <c r="K78" i="1"/>
  <c r="I78" i="1" s="1"/>
  <c r="K71" i="1"/>
  <c r="I71" i="1" s="1"/>
  <c r="L85" i="1"/>
  <c r="I85" i="1" s="1"/>
  <c r="L73" i="1"/>
  <c r="I73" i="1" s="1"/>
  <c r="L67" i="1"/>
  <c r="I67" i="1" s="1"/>
  <c r="K36" i="1"/>
  <c r="I36" i="1" s="1"/>
  <c r="K38" i="1"/>
  <c r="I38" i="1" s="1"/>
  <c r="K66" i="1"/>
  <c r="I66" i="1" s="1"/>
  <c r="L56" i="1"/>
  <c r="I56" i="1" s="1"/>
  <c r="L54" i="1"/>
  <c r="I54" i="1" s="1"/>
  <c r="L37" i="1"/>
  <c r="I37" i="1" s="1"/>
  <c r="L29" i="1"/>
  <c r="K29" i="1"/>
  <c r="L52" i="1"/>
  <c r="K52" i="1"/>
  <c r="L18" i="1"/>
  <c r="K18" i="1"/>
  <c r="K27" i="1"/>
  <c r="L27" i="1"/>
  <c r="K19" i="1"/>
  <c r="L19" i="1"/>
  <c r="BI353" i="1"/>
  <c r="L26" i="1"/>
  <c r="K26" i="1"/>
  <c r="K90" i="1"/>
  <c r="L90" i="1"/>
  <c r="L63" i="1"/>
  <c r="K63" i="1"/>
  <c r="I83" i="1"/>
  <c r="BJ353" i="1"/>
  <c r="L20" i="1"/>
  <c r="K20" i="1"/>
  <c r="L23" i="1"/>
  <c r="K23" i="1"/>
  <c r="K79" i="1"/>
  <c r="L79" i="1"/>
  <c r="BI362" i="1"/>
  <c r="L28" i="1"/>
  <c r="K28" i="1"/>
  <c r="L16" i="1"/>
  <c r="K16" i="1"/>
  <c r="L80" i="1"/>
  <c r="K80" i="1"/>
  <c r="BI355" i="1"/>
  <c r="BJ362" i="1"/>
  <c r="L17" i="1"/>
  <c r="K17" i="1"/>
  <c r="L24" i="1"/>
  <c r="K24" i="1"/>
  <c r="L64" i="1"/>
  <c r="K64" i="1"/>
  <c r="L91" i="1"/>
  <c r="K91" i="1"/>
  <c r="L86" i="1"/>
  <c r="K86" i="1"/>
  <c r="L84" i="1"/>
  <c r="K84" i="1"/>
  <c r="L22" i="1"/>
  <c r="K22" i="1"/>
  <c r="L87" i="1"/>
  <c r="K87" i="1"/>
  <c r="BJ355" i="1"/>
  <c r="L25" i="1"/>
  <c r="K25" i="1"/>
  <c r="L21" i="1"/>
  <c r="K21" i="1"/>
  <c r="K65" i="1"/>
  <c r="L65" i="1"/>
  <c r="I92" i="1" l="1"/>
  <c r="I72" i="1"/>
  <c r="I51" i="1"/>
  <c r="I57" i="1"/>
  <c r="I55" i="1"/>
  <c r="I59" i="1"/>
  <c r="I84" i="1"/>
  <c r="I80" i="1"/>
  <c r="I63" i="1"/>
  <c r="I20" i="1"/>
  <c r="I17" i="1"/>
  <c r="I26" i="1"/>
  <c r="I25" i="1"/>
  <c r="I23" i="1"/>
  <c r="I18" i="1"/>
  <c r="I21" i="1"/>
  <c r="I27" i="1"/>
  <c r="I29" i="1"/>
  <c r="I22" i="1"/>
  <c r="I64" i="1"/>
  <c r="I28" i="1"/>
  <c r="I19" i="1"/>
  <c r="I24" i="1"/>
  <c r="I90" i="1"/>
  <c r="I65" i="1"/>
  <c r="I86" i="1"/>
  <c r="I79" i="1"/>
  <c r="I87" i="1"/>
  <c r="I91" i="1"/>
  <c r="I16" i="1"/>
  <c r="I52" i="1"/>
  <c r="K96" i="1" l="1"/>
  <c r="L96" i="1"/>
  <c r="I96" i="1" l="1"/>
</calcChain>
</file>

<file path=xl/sharedStrings.xml><?xml version="1.0" encoding="utf-8"?>
<sst xmlns="http://schemas.openxmlformats.org/spreadsheetml/2006/main" count="983" uniqueCount="362">
  <si>
    <t>PARANA RIVER SAILING DRAFTS ALLOWED:</t>
  </si>
  <si>
    <t>PIE</t>
  </si>
  <si>
    <t>Km</t>
  </si>
  <si>
    <t>Meters</t>
  </si>
  <si>
    <t>Feet</t>
  </si>
  <si>
    <t>w</t>
  </si>
  <si>
    <t>SANTA FE PORT:</t>
  </si>
  <si>
    <t>FW</t>
  </si>
  <si>
    <t>DIAMANTE PORT:</t>
  </si>
  <si>
    <t xml:space="preserve"> </t>
  </si>
  <si>
    <t>SAN LORENZO PORT:</t>
  </si>
  <si>
    <t>Renova North:</t>
  </si>
  <si>
    <t>Renova South:</t>
  </si>
  <si>
    <t>LDC Timbues:</t>
  </si>
  <si>
    <t>Cofco Timbues North:</t>
  </si>
  <si>
    <t>Cofco Timbues South:</t>
  </si>
  <si>
    <t>ACA Timbues:</t>
  </si>
  <si>
    <t>AGD Timbues:</t>
  </si>
  <si>
    <t>Profertil:</t>
  </si>
  <si>
    <t>Minera Alumbrera:</t>
  </si>
  <si>
    <t>Terminal 6 North:</t>
  </si>
  <si>
    <t>Terminal 6 South:</t>
  </si>
  <si>
    <t>Arauco:</t>
  </si>
  <si>
    <t>Quebracho:</t>
  </si>
  <si>
    <t>TFA:</t>
  </si>
  <si>
    <t>(Alongside Berth)</t>
  </si>
  <si>
    <t>&lt;&lt;&lt;&lt;</t>
  </si>
  <si>
    <t>Pampa Energia:</t>
  </si>
  <si>
    <t>Entre Paso Borghi / Bellavista</t>
  </si>
  <si>
    <t>ACA:</t>
  </si>
  <si>
    <t>(Must turn in km 459)</t>
  </si>
  <si>
    <t>Nouryon:</t>
  </si>
  <si>
    <t>Vicentin:</t>
  </si>
  <si>
    <t>San Benito:</t>
  </si>
  <si>
    <t>ROSARIO PORT:</t>
  </si>
  <si>
    <t>TPR (Open berths):</t>
  </si>
  <si>
    <t>(Must turn in km 424)</t>
  </si>
  <si>
    <t>Unidad VI:</t>
  </si>
  <si>
    <t>Unidad VII:</t>
  </si>
  <si>
    <t>Cargill VGG:</t>
  </si>
  <si>
    <t>Cargill Punta Alvear:</t>
  </si>
  <si>
    <t>Abajo Alvear</t>
  </si>
  <si>
    <t>ADM Agro Arroyo Seco:</t>
  </si>
  <si>
    <t>VILLA CONSTITUCIÓN PORT:</t>
  </si>
  <si>
    <t>Servicios Portuarios - Elevator:</t>
  </si>
  <si>
    <t>Acindar Comercial:</t>
  </si>
  <si>
    <t>Acindar Mineral:</t>
  </si>
  <si>
    <t>SAN NICOLAS PORT:</t>
  </si>
  <si>
    <t>Puerto Nuevo (North/Center/South):</t>
  </si>
  <si>
    <t>Elevator:</t>
  </si>
  <si>
    <t>Central Termica (AES):</t>
  </si>
  <si>
    <t>Siderar Commercial:</t>
  </si>
  <si>
    <t>Siderar Raw Material:</t>
  </si>
  <si>
    <t>RAMALLO PORT:</t>
  </si>
  <si>
    <t>Bunge Fertilizers:</t>
  </si>
  <si>
    <t>Bunge Elevator:</t>
  </si>
  <si>
    <t>X-torage:</t>
  </si>
  <si>
    <t>Arriba Obligado</t>
  </si>
  <si>
    <t>SAN PEDRO PORT:</t>
  </si>
  <si>
    <t>IBICUY:</t>
  </si>
  <si>
    <t>DEL GUAZU PORT:</t>
  </si>
  <si>
    <t>NUEVA PALMIRA:</t>
  </si>
  <si>
    <t>MONTEVIDEO:</t>
  </si>
  <si>
    <t>BW</t>
  </si>
  <si>
    <t>NECOCHEA:</t>
  </si>
  <si>
    <t>BAHIA BLANCA:</t>
  </si>
  <si>
    <t>SW</t>
  </si>
  <si>
    <t>(*) Except for Galvan Omhsa 2/3 berth which max sailing draft is 12,80m SW</t>
  </si>
  <si>
    <t>(*) Except for Galvan TBB 5 berth which max arrival draft is 10,67m SW</t>
  </si>
  <si>
    <t>PILOT'S BOAT SERVICE:</t>
  </si>
  <si>
    <r>
      <rPr>
        <b/>
        <sz val="7"/>
        <color rgb="FF000000"/>
        <rFont val="Arial"/>
        <family val="2"/>
      </rPr>
      <t xml:space="preserve">RECALADA / MONTEVIDEO PILOT STATION: </t>
    </r>
    <r>
      <rPr>
        <sz val="7"/>
        <color rgb="FF000000"/>
        <rFont val="Arial"/>
        <family val="2"/>
      </rPr>
      <t>OPENED</t>
    </r>
    <r>
      <rPr>
        <sz val="7"/>
        <color rgb="FF000000"/>
        <rFont val="Arial"/>
        <family val="2"/>
      </rPr>
      <t xml:space="preserve"> SINCE SEPTEMBER 28th 00:33 HRS LT.</t>
    </r>
  </si>
  <si>
    <r>
      <rPr>
        <b/>
        <sz val="7"/>
        <color rgb="FF000000"/>
        <rFont val="Arial"/>
        <family val="2"/>
      </rPr>
      <t>ZONA COMUN PILOT STATION:</t>
    </r>
    <r>
      <rPr>
        <sz val="7"/>
        <color rgb="FF000000"/>
        <rFont val="Arial"/>
        <family val="2"/>
      </rPr>
      <t xml:space="preserve"> OPENED SINCE SEPTEMBER 25th, 22:50 HRS LT.</t>
    </r>
  </si>
  <si>
    <t>V</t>
  </si>
  <si>
    <t>F</t>
  </si>
  <si>
    <t xml:space="preserve"> '</t>
  </si>
  <si>
    <t xml:space="preserve"> ''</t>
  </si>
  <si>
    <t xml:space="preserve">FORTHCOMING NATIONAL HOLIDAYS: </t>
  </si>
  <si>
    <t>PARANA RIVER / PARANA DE LAS PALMAS RIVER / EMILIO MITRE</t>
  </si>
  <si>
    <t>CHANNEL / RIVER PLATE:</t>
  </si>
  <si>
    <t>NOTE HERE BELOW THE MAIN CRITICAL POINTS FROM UPRIVER PARANA PORTS TO RECALADA</t>
  </si>
  <si>
    <t>PILOTS STATION (EOSP/COSP).</t>
  </si>
  <si>
    <t>1) THE EFFECTIVE DEPTH AT THE PASSAGES FROM SANTA FE PORT TO SAN PEDRO PORT AREA IS</t>
  </si>
  <si>
    <t>A RESULT OF THE DEPTH AT DATUM + RIVER HEIGHT. THIS LEG IS OCCASIONALLY AFFECTED BY</t>
  </si>
  <si>
    <t xml:space="preserve">OCEAN TIDES/WIND DIRECTION AND BY THE TRIBUTARIES (PARANA RIVER IN BRASIL, PARANA </t>
  </si>
  <si>
    <t>RIVER PARAGUAY-ARGENTINA, IGUAZU RIVER, PARAGUAY RIVER, URUGUAY RIVER, ETC).</t>
  </si>
  <si>
    <t xml:space="preserve">*THE RIVER HEIGHTS ARE DAILY INFORMED BY COASTGUARD AT 1000HRS ALONG WITH THE MAX </t>
  </si>
  <si>
    <t>DRAFTS ALLOWED, AND IS VALID DURING A PERIOD OF 24HOURS.</t>
  </si>
  <si>
    <t>EFFECTIVE DEPTH</t>
  </si>
  <si>
    <t xml:space="preserve">RIVER PASSAGE                        </t>
  </si>
  <si>
    <t>DENOMINATION           DEPTH AT DATUM LOCATION/KM</t>
  </si>
  <si>
    <t>M</t>
  </si>
  <si>
    <t>DIAMANTE / SAN MARTIN</t>
  </si>
  <si>
    <t>TACUANI</t>
  </si>
  <si>
    <t>KM</t>
  </si>
  <si>
    <t xml:space="preserve">SAN LORENZO / ROSARIO  </t>
  </si>
  <si>
    <t xml:space="preserve">EP.BELLA VISTA / AB.CORRENTOSO </t>
  </si>
  <si>
    <t xml:space="preserve">SAN LORENZO / ROSARIO             </t>
  </si>
  <si>
    <t xml:space="preserve">BELLA VISTA          </t>
  </si>
  <si>
    <t>EP. BORGHI / BELLA VISTA</t>
  </si>
  <si>
    <t xml:space="preserve">ROSARIO                        </t>
  </si>
  <si>
    <t xml:space="preserve">BORGHI   </t>
  </si>
  <si>
    <t>ROSARIO</t>
  </si>
  <si>
    <t xml:space="preserve">EP.C.DE LOS MUELLES / BORGHI  </t>
  </si>
  <si>
    <t xml:space="preserve">CANAL MUELLES PUERTO ROSARIO  </t>
  </si>
  <si>
    <t>EP. ALVEAR/C. MUELLES PTO ROSARIO</t>
  </si>
  <si>
    <t xml:space="preserve">ROSARIO                           </t>
  </si>
  <si>
    <t>ALVEAR</t>
  </si>
  <si>
    <t>EP. AB. ALVEAR / ALVEAR</t>
  </si>
  <si>
    <t xml:space="preserve">ROSARIO   </t>
  </si>
  <si>
    <t>ABAJO ALVEAR</t>
  </si>
  <si>
    <t>EP. PARAGUAYO / AB. ALVEAR</t>
  </si>
  <si>
    <t xml:space="preserve">ROSARIO / SAN NICOLAS                       </t>
  </si>
  <si>
    <t xml:space="preserve">PARAGUAYO     </t>
  </si>
  <si>
    <t>EP. YAGUARON / PARAGUAYO</t>
  </si>
  <si>
    <t xml:space="preserve">ROSARIO / SAN NICOLAS                </t>
  </si>
  <si>
    <t xml:space="preserve">YAGUARON       </t>
  </si>
  <si>
    <t>EP. CORT. ISLA NUEVA / YAGUARON</t>
  </si>
  <si>
    <t xml:space="preserve">ROSARIO / SAN NICOLAS    </t>
  </si>
  <si>
    <t xml:space="preserve">CORTADA ISLA NUEVA      </t>
  </si>
  <si>
    <t>EP. LAS HNAS BI/CORT. ISLA NUEVA</t>
  </si>
  <si>
    <t xml:space="preserve">SAN NICOLAS           </t>
  </si>
  <si>
    <t xml:space="preserve">LAS HERMANAS BI         </t>
  </si>
  <si>
    <t>EP. AB. LAS HNAS / LAS HERMANAS</t>
  </si>
  <si>
    <t xml:space="preserve">SAN NICOLAS   </t>
  </si>
  <si>
    <t>ABAJO LAS HERMANAS BI</t>
  </si>
  <si>
    <t>EP. AR. OBLIGADO/AB. LAS HNAS</t>
  </si>
  <si>
    <t>SAN NICOLAS</t>
  </si>
  <si>
    <t>ARRIBA OBLIGADO</t>
  </si>
  <si>
    <t>EP. LOS RATONES / AR. OBLIGADO</t>
  </si>
  <si>
    <t xml:space="preserve">SAN NICOLAS         </t>
  </si>
  <si>
    <t xml:space="preserve">LOS RATONES     </t>
  </si>
  <si>
    <t>EP. AB. LOS RATONES/LOS RATONES</t>
  </si>
  <si>
    <t xml:space="preserve">SAN NICOLAS        </t>
  </si>
  <si>
    <t xml:space="preserve">ABAJO LOS RATONES  </t>
  </si>
  <si>
    <t>SAN PEDRO </t>
  </si>
  <si>
    <t xml:space="preserve">EP.BIFURCACION/AB.LOS RATONES </t>
  </si>
  <si>
    <t>IGUAZU</t>
  </si>
  <si>
    <t>CORRIENTES</t>
  </si>
  <si>
    <t>SANTA FE</t>
  </si>
  <si>
    <t>PARANA</t>
  </si>
  <si>
    <t>DIAMANTE</t>
  </si>
  <si>
    <t>SAN MARTIN</t>
  </si>
  <si>
    <t>VILLA CONSTITUCION</t>
  </si>
  <si>
    <t>RAMALLO</t>
  </si>
  <si>
    <t>SAN PEDRO</t>
  </si>
  <si>
    <t xml:space="preserve">Arribeños 3619, 11th Floor, C1429BKQ                                                                                       Beron de Astrada 618, 1st Floor, S2200DGH            </t>
  </si>
  <si>
    <t>CABA - Buenos Aires – Argentina                                                                                                              San Lorenzo – Santa Fe - Argentina</t>
  </si>
  <si>
    <r>
      <t xml:space="preserve">Tel / Fax: +54.11 5554-1000/49                                 </t>
    </r>
    <r>
      <rPr>
        <sz val="10"/>
        <color rgb="FF0000FF"/>
        <rFont val="Arial"/>
        <family val="2"/>
      </rPr>
      <t xml:space="preserve">                                        </t>
    </r>
    <r>
      <rPr>
        <sz val="12"/>
        <color rgb="FF0000FF"/>
        <rFont val="Arial"/>
        <family val="2"/>
      </rPr>
      <t xml:space="preserve">        </t>
    </r>
    <r>
      <rPr>
        <sz val="7"/>
        <color rgb="FF0000FF"/>
        <rFont val="Arial"/>
        <family val="2"/>
      </rPr>
      <t xml:space="preserve">                         Tel: +54.11 5554-1020     </t>
    </r>
  </si>
  <si>
    <r>
      <t xml:space="preserve">E-mail: </t>
    </r>
    <r>
      <rPr>
        <u/>
        <sz val="7"/>
        <color rgb="FF0000FF"/>
        <rFont val="Arial"/>
        <family val="2"/>
      </rPr>
      <t>antares@antaresshipping.com</t>
    </r>
    <r>
      <rPr>
        <sz val="7"/>
        <color rgb="FF0000FF"/>
        <rFont val="Arial"/>
        <family val="2"/>
      </rPr>
      <t xml:space="preserve">                                                                                                    E-mail: </t>
    </r>
    <r>
      <rPr>
        <u/>
        <sz val="7"/>
        <color rgb="FF0000FF"/>
        <rFont val="Arial"/>
        <family val="2"/>
      </rPr>
      <t>upriver@antaresshipping.com</t>
    </r>
  </si>
  <si>
    <t>www.antaresshipping.com</t>
  </si>
  <si>
    <t>ANTARES SERVICIOS MARITIMOS S.A.</t>
  </si>
  <si>
    <t>San Lorenzo Branch Office.</t>
  </si>
  <si>
    <t>UKC</t>
  </si>
  <si>
    <t>MAXIMUM SAILING DRAFTS</t>
  </si>
  <si>
    <t>DISPO</t>
  </si>
  <si>
    <t>MARGIN</t>
  </si>
  <si>
    <t>MTS</t>
  </si>
  <si>
    <t>FEET</t>
  </si>
  <si>
    <t>+ altura rio -</t>
  </si>
  <si>
    <t>Renova, Dreyfus Timbues, Cofco Timbues, ACA Timbues, AGD Timbues, Profertil, MAA,</t>
  </si>
  <si>
    <t>Terminal 6 (South/North), Arauco, Quebracho:</t>
  </si>
  <si>
    <t>(Buques hasta 190 mts)</t>
  </si>
  <si>
    <t>Pampa Energía:</t>
  </si>
  <si>
    <t>Cofco PGSM North:</t>
  </si>
  <si>
    <t>Cofco PGSM South, ADM Agro PGSM, Pampa &amp; Dempa:</t>
  </si>
  <si>
    <t>(Buques hasta 185 mts) (+ de 160 mts eslora obligación 1 remolque para zarpada)</t>
  </si>
  <si>
    <t>* Assisted by 1 Tug:</t>
  </si>
  <si>
    <t>Nouryon, Vicentin, San Benito:</t>
  </si>
  <si>
    <t>* Depending on South roads congestion:</t>
  </si>
  <si>
    <t>TPR (open berths):</t>
  </si>
  <si>
    <t>Unidad 6 &amp; 7:</t>
  </si>
  <si>
    <t>Cargill Pta Alvear:</t>
  </si>
  <si>
    <t>PROMEDIO ROSARIO/VC</t>
  </si>
  <si>
    <t>REDONDEADO MENOS</t>
  </si>
  <si>
    <t>VILLA CONSTITUCION PORT:</t>
  </si>
  <si>
    <t>Servicios Portuarios, Elevator:</t>
  </si>
  <si>
    <t>+ altura rio</t>
  </si>
  <si>
    <t>Puerto Nuevo (South/Center/North):</t>
  </si>
  <si>
    <t>Bunge Fertilizante:</t>
  </si>
  <si>
    <t>RIVER HEIGHTS</t>
  </si>
  <si>
    <t>Andresito:</t>
  </si>
  <si>
    <t>Iguazu:</t>
  </si>
  <si>
    <t>Corrientes:</t>
  </si>
  <si>
    <t>Santa Fe:</t>
  </si>
  <si>
    <t>Parana:</t>
  </si>
  <si>
    <t>Diamante:</t>
  </si>
  <si>
    <t>San Martin:</t>
  </si>
  <si>
    <t>Rosario:</t>
  </si>
  <si>
    <t>Villa Constitucion:</t>
  </si>
  <si>
    <t>San Nicolas:</t>
  </si>
  <si>
    <t>Ramallo:</t>
  </si>
  <si>
    <t>San Pedro:</t>
  </si>
  <si>
    <t>Baradero:</t>
  </si>
  <si>
    <t>RIVER LEVELS</t>
  </si>
  <si>
    <t>SANTA FE - DIAMANTE</t>
  </si>
  <si>
    <t>TERMINALES</t>
  </si>
  <si>
    <t>DIAMANTE - SAN MARTIN</t>
  </si>
  <si>
    <t>RENOVA NORTH</t>
  </si>
  <si>
    <t>EP BELLA VISTA - AB CORRENTOSO</t>
  </si>
  <si>
    <t>RENOVA SOUTH</t>
  </si>
  <si>
    <t>LDC TIMBUES</t>
  </si>
  <si>
    <t>EP BORGHI - BELLA VISTA</t>
  </si>
  <si>
    <t>COFCO TIMBUES NORTH</t>
  </si>
  <si>
    <t>BORGHI</t>
  </si>
  <si>
    <t>COFCO TIMBUES SOUTH</t>
  </si>
  <si>
    <t>ACA TIMBUES</t>
  </si>
  <si>
    <t>EP CANAL DE LOS MUELLES - BORGHI</t>
  </si>
  <si>
    <t>AGD TIMBUES</t>
  </si>
  <si>
    <t>EP CANAL DE LOS MUELLES PTO ROS</t>
  </si>
  <si>
    <t>PROFERTIL</t>
  </si>
  <si>
    <t>EP ALVEAR - CANAL DE LOS MUELLES</t>
  </si>
  <si>
    <t>MINERA ALUMBRERA</t>
  </si>
  <si>
    <t>T6 NORTH</t>
  </si>
  <si>
    <t>EP ABAJO ALVEAR - ALVEAR</t>
  </si>
  <si>
    <t>T6 SOUTH</t>
  </si>
  <si>
    <t>ARAUCO</t>
  </si>
  <si>
    <t>* DESAMARRE Y VIRADO FRENTE A MUELLE HASTA 130 MTS LOA C/APOYO 2 REMOLQUES: 7,20 MTS + ALTURA - 0,60</t>
  </si>
  <si>
    <t>EP PARAGUAYO - ABAJO ALVEAR</t>
  </si>
  <si>
    <t>QUEBRACHO</t>
  </si>
  <si>
    <t>PARAGUAYO</t>
  </si>
  <si>
    <t>TFA</t>
  </si>
  <si>
    <t>EP YAGUARON - PARAGUAYO</t>
  </si>
  <si>
    <t>* QUEDAN EXEPTUADOS DE USO DE REMOLQUES AQUELLSO BUQUES QUE POSEEN ORGANOS AUXILIARES</t>
  </si>
  <si>
    <t>YAGUARON</t>
  </si>
  <si>
    <t>PAMPA ENERGIA</t>
  </si>
  <si>
    <t>Tumba en km 447,5-449</t>
  </si>
  <si>
    <t>* DESAMARRE AGUAS ARRIBA: SE AJUSTA A DISPOSICION MUELLE PAMPA ENERGIA</t>
  </si>
  <si>
    <t>EP CORTADA I. NUEVA - YAGUARON</t>
  </si>
  <si>
    <t>COFCO PGSM NORTH</t>
  </si>
  <si>
    <t>* DESAMARRE AGUAS ABAJO: POR CANAL SECUNDARIO, 2 REMOLQUES</t>
  </si>
  <si>
    <t>COFCO PGSM SOUTH</t>
  </si>
  <si>
    <t>* BUQUES HASTA 160 MTS LOA: SIN REMOLQUE</t>
  </si>
  <si>
    <t>CORTADA ISLA NUEVA</t>
  </si>
  <si>
    <t>* BUQUES ENTRE 160/230 MTS LOA: C/APOYO 1 REMOLCADOR</t>
  </si>
  <si>
    <t>EP LAS HERMANAS - CORTADA I. NUEVA</t>
  </si>
  <si>
    <t>ADM AGRO PGSM</t>
  </si>
  <si>
    <t>* BUQUES MAS DE 230 MTS LOA: C/APOYO 2 REMOLCADORES</t>
  </si>
  <si>
    <t>LAS HERMANAS B/I</t>
  </si>
  <si>
    <t>PAMPA</t>
  </si>
  <si>
    <t>* DESAMARRE Y VIRADO EN ZONA DE MANIOBRAS CENTRO, BUQUES HASTA 160 MTS LOA: SIN REMOLQUE</t>
  </si>
  <si>
    <t>EP AB LAS HERMANAS - LAS HERMANAS</t>
  </si>
  <si>
    <t>DEMPA</t>
  </si>
  <si>
    <t>* DESAMARRE Y VIRADO EN ZONA DE MANIOBRAS CENTRO, BUQUES ENTRE 160/210 MTS LOA: C/APOYO 1 REMOLCADOR</t>
  </si>
  <si>
    <t>ABAJO LAS HERMANAS B/I</t>
  </si>
  <si>
    <t>CHACABUCO</t>
  </si>
  <si>
    <t>* DESAMARRE Y VIRADO EN ZONA DE MANIOBRAS CENTRO, BUQUES MAYOR A 210 MTS LOA: C/APOYO 2 REMOLCADORES</t>
  </si>
  <si>
    <t>EP ARR OBLIGADO - AB LAS HERMANAS</t>
  </si>
  <si>
    <t>ACA</t>
  </si>
  <si>
    <t>Tumba en km 456-458</t>
  </si>
  <si>
    <t>* DESAMARRE Y VIRADO EN ZONA DE MANIOBRAS CENTRO: C/APOYO DE 1 REMOLCADOR</t>
  </si>
  <si>
    <t>NOURYON</t>
  </si>
  <si>
    <t>* DESAMARRE Y VIRADO EN ZONA DE MANIOBRAS NORTE: SIN REMOLQUE, PASO BELLA VISTA</t>
  </si>
  <si>
    <t>EP LOS RATONES - ARR OBLIGADO</t>
  </si>
  <si>
    <t>VICENTIN</t>
  </si>
  <si>
    <t>* DESAMARRE Y VIRADO EN RADA SUR (ACORDE A DISPONIBILIDAD): PASO BORGHI</t>
  </si>
  <si>
    <t>LOS RATONES</t>
  </si>
  <si>
    <t>SAN BENITO</t>
  </si>
  <si>
    <t>EP AB LOS RATONES - LOS RATONES</t>
  </si>
  <si>
    <t>ABAJO LOS RATONES</t>
  </si>
  <si>
    <t>EP BIFURCACION - AB LOS RATONES</t>
  </si>
  <si>
    <t>SAN PEDRO - BIFURCACION</t>
  </si>
  <si>
    <t>TPR</t>
  </si>
  <si>
    <t>Tumba en km 424</t>
  </si>
  <si>
    <t>UNIDAD 6</t>
  </si>
  <si>
    <t>UNIDAD 7</t>
  </si>
  <si>
    <t>CARGILL VGG</t>
  </si>
  <si>
    <t>* DESAMARRE Y VIRADO FRENTE A MUELLE CON REMOLCADOR, CUYO CALADO NO PUEDE EXEDER LOS 7,5 MTS + ALTURA - 0,60 MTS</t>
  </si>
  <si>
    <t>CARGILL ALVEAR</t>
  </si>
  <si>
    <t>LDC DRY LAGOS</t>
  </si>
  <si>
    <t>Tumba frente a muelle</t>
  </si>
  <si>
    <t>* AMARRE, DESAMARRE Y VIRADO CON 1 REMOLCADOR</t>
  </si>
  <si>
    <t>LDC LIQUID LAGOS</t>
  </si>
  <si>
    <t>* AMARRE Y DESAMARRE: LLEVA REMOLQUE UNICAMENTE SI MUELLE DRY ESTÁ OCUPADO</t>
  </si>
  <si>
    <t>ADM AGRO AS</t>
  </si>
  <si>
    <t>* AMARRE Y DESAMARRE: LLEVA REMOLQUE UNICAMENTE SI MUELLE LIQUID ESTÁ OCUPADO</t>
  </si>
  <si>
    <t>SERVICIOS PORTUARIOS - ELEVATOR</t>
  </si>
  <si>
    <t>ACINDAR COMMERCIAL</t>
  </si>
  <si>
    <t>ACINDAR MINERAL</t>
  </si>
  <si>
    <t>PUERTO NUEVO</t>
  </si>
  <si>
    <t>ELEVATOR</t>
  </si>
  <si>
    <t>CENTRAL TERMICA (AES)</t>
  </si>
  <si>
    <t>SIDERAR COMMERCIAL</t>
  </si>
  <si>
    <t>SIDERAR RAW MATERIAL</t>
  </si>
  <si>
    <t>BUNGE FERTILIZERS</t>
  </si>
  <si>
    <t>BUNGE ELEVATOR</t>
  </si>
  <si>
    <t>X-TORAGE</t>
  </si>
  <si>
    <t>SAN PEDRO PORT</t>
  </si>
  <si>
    <t>IBICUY</t>
  </si>
  <si>
    <t>DEL GUAZU PORT</t>
  </si>
  <si>
    <t>OM 04/2018</t>
  </si>
  <si>
    <t>MAS  10% CALADO ESTATICO</t>
  </si>
  <si>
    <t>(Access Channel)</t>
  </si>
  <si>
    <t>Tumba en km 458-460</t>
  </si>
  <si>
    <t>(As per CG regulations)</t>
  </si>
  <si>
    <t>Dreyfus Gral Lagos Seco:</t>
  </si>
  <si>
    <t>Dreyfus Gral Lagos Liquido:</t>
  </si>
  <si>
    <t>* AMARRE BUQUES HASTA 190 MTS LOA: 6,90 MTS + ALTURA - 0,60</t>
  </si>
  <si>
    <t>* DESAMARRE AGUAS ARRIBA: 3,10 MTS + ALTURA + 0,60</t>
  </si>
  <si>
    <t>* DESAMARRE Y VIRADO FRENTE A MUELLE HASTA 90 MTS LOA: 6,20 MTS + ALTURA - 0,60</t>
  </si>
  <si>
    <t>* DESAMARRE Y VIRADO FRENTE A MUELLE HASTA 110 MTS LOA C/ APOYO 1 REMOLQUE: 6,20 MTS + ALTURA - 0,60</t>
  </si>
  <si>
    <t>* DESAMARRE AGUAS ARRIBA ENTRE 130/190 MTS LOA: 3,10 MTS + ALTURA - 0,60</t>
  </si>
  <si>
    <t>* DESAMARRE AGUAS ABAJO ENTRE 130/190 MTS LOA C/APOYO 2 REMOLQUES: 6,20 MTS LOA + ALTURA - 0,60</t>
  </si>
  <si>
    <t>DE GOBIERNO TALES COMO HELICES TRASVERSALES PROEL HASTA 130 MTS LOA: 6,20 MTS + ALTURA - 0,60</t>
  </si>
  <si>
    <t>* ALL VALUES WITH UKC DEDUCTED</t>
  </si>
  <si>
    <t>* Berthing:</t>
  </si>
  <si>
    <t>* Sailing upstream w/o LOA restriction:</t>
  </si>
  <si>
    <t>* Turning in front of berth LOA up to 90 mts - No Tug:</t>
  </si>
  <si>
    <t>* Berthing</t>
  </si>
  <si>
    <t>* Sailing upstream - No Tug:</t>
  </si>
  <si>
    <t>* Sailing upstream without LOA restriction:</t>
  </si>
  <si>
    <t>* Sailing downstream - 2 Tug:</t>
  </si>
  <si>
    <t>* Sailing downstream - 2 Tugs:</t>
  </si>
  <si>
    <t>* Turning in front of berth LOA from 90 to 110 mts - 1 Tug:</t>
  </si>
  <si>
    <t>* Turning in front of berth LOA from 110 to 130 mts - 2 Tugs:</t>
  </si>
  <si>
    <t>* Sailing upstream LOA from 130 to 190 mts - 2 Tugs:</t>
  </si>
  <si>
    <t xml:space="preserve">TPR B-C </t>
  </si>
  <si>
    <t>TPR G. B-C Berth:</t>
  </si>
  <si>
    <t>(Alongside Berth/UKC not considered))</t>
  </si>
  <si>
    <t>HQ Operations</t>
  </si>
  <si>
    <t>Up River Operations  (boarding staff)</t>
  </si>
  <si>
    <t>YPF Chacabuco:</t>
  </si>
  <si>
    <t xml:space="preserve">YPF Chacabuco: </t>
  </si>
  <si>
    <t>YPF Fluvial Plant:</t>
  </si>
  <si>
    <t>* Forward berth-side draft:</t>
  </si>
  <si>
    <t>* Astern berth-side draft:</t>
  </si>
  <si>
    <t xml:space="preserve">        - LOA up to 160,00 mts: No Tug.</t>
  </si>
  <si>
    <t xml:space="preserve">        - LOA from 230,00 mts: 2 Tugs.</t>
  </si>
  <si>
    <t xml:space="preserve">        - LOA from 160,01 mts to 230,00 mts: 1 Tug.</t>
  </si>
  <si>
    <r>
      <t xml:space="preserve">Cofco PGSM South: </t>
    </r>
    <r>
      <rPr>
        <sz val="8"/>
        <color rgb="FF000000"/>
        <rFont val="Raleway"/>
      </rPr>
      <t>(Assisted by 1 Tug)</t>
    </r>
    <r>
      <rPr>
        <sz val="10"/>
        <color rgb="FF000000"/>
        <rFont val="Raleway"/>
      </rPr>
      <t xml:space="preserve">  (*)</t>
    </r>
  </si>
  <si>
    <r>
      <t xml:space="preserve">ADM Agro PGSM: </t>
    </r>
    <r>
      <rPr>
        <sz val="8"/>
        <color rgb="FF000000"/>
        <rFont val="Raleway"/>
      </rPr>
      <t>(Assisted by 1 Tug)</t>
    </r>
    <r>
      <rPr>
        <sz val="10"/>
        <color rgb="FF000000"/>
        <rFont val="Raleway"/>
      </rPr>
      <t xml:space="preserve"> (*)</t>
    </r>
  </si>
  <si>
    <r>
      <t xml:space="preserve">Pampa: </t>
    </r>
    <r>
      <rPr>
        <sz val="8"/>
        <color rgb="FF000000"/>
        <rFont val="Raleway"/>
      </rPr>
      <t>(Assisted by 1 Tug)</t>
    </r>
    <r>
      <rPr>
        <sz val="10"/>
        <color rgb="FF000000"/>
        <rFont val="Raleway"/>
      </rPr>
      <t xml:space="preserve"> (*)</t>
    </r>
  </si>
  <si>
    <r>
      <t xml:space="preserve">Dempa: </t>
    </r>
    <r>
      <rPr>
        <sz val="8"/>
        <color rgb="FF000000"/>
        <rFont val="Raleway"/>
      </rPr>
      <t>(Assisted by 1 Tug)</t>
    </r>
    <r>
      <rPr>
        <sz val="10"/>
        <color rgb="FF000000"/>
        <rFont val="Raleway"/>
      </rPr>
      <t xml:space="preserve"> (*)</t>
    </r>
  </si>
  <si>
    <t>(*) Remarks for Tugboat assistance:</t>
  </si>
  <si>
    <r>
      <t xml:space="preserve">LDC Dry Lagos: </t>
    </r>
    <r>
      <rPr>
        <sz val="8"/>
        <color rgb="FF000000"/>
        <rFont val="Raleway"/>
      </rPr>
      <t>(Assisted by 1 Tug)</t>
    </r>
    <r>
      <rPr>
        <sz val="10"/>
        <color rgb="FF000000"/>
        <rFont val="Raleway"/>
      </rPr>
      <t xml:space="preserve"> (**)</t>
    </r>
  </si>
  <si>
    <t>LDC Liquid Lagos: (***)</t>
  </si>
  <si>
    <t>ADM Agro Arroyo Seco: (***)</t>
  </si>
  <si>
    <t>(***) 1 Tugboat for Unberthing as long northern berth is occupied.</t>
  </si>
  <si>
    <t>(**) 1 Tugboat for Berthing / Unberthing.</t>
  </si>
  <si>
    <t>* PARANA RIVER PORTS FW STD DENSITY IS 0.998</t>
  </si>
  <si>
    <t>Draft is indicative for 0800 hrs. Same changes every two hours.</t>
  </si>
  <si>
    <t>BELLA VISTA</t>
  </si>
  <si>
    <t>Brazo Largo:</t>
  </si>
  <si>
    <t>↓</t>
  </si>
  <si>
    <t>→</t>
  </si>
  <si>
    <t>↑</t>
  </si>
  <si>
    <t>ACTUALIZAR DIARIAMENTE CON GHIORZI</t>
  </si>
  <si>
    <t>Draft is indicative for 0900 hrs. Same changes hourly by RP Tides.</t>
  </si>
  <si>
    <t xml:space="preserve">        - LOA up to 185,00 mts max.</t>
  </si>
  <si>
    <t>11,10,</t>
  </si>
  <si>
    <t>* Turning in front of berth LOA up to 110 mts w/BT - No Tug:</t>
  </si>
  <si>
    <t>MONDAY, FEBRUARY 28TH, CARNIVAL</t>
  </si>
  <si>
    <t>TUESDAY, MARCH 01ST, CARNIVAL</t>
  </si>
  <si>
    <t>ZONA DE MANIOBRAS CENTRO               KM 447,5 - 449</t>
  </si>
  <si>
    <t>ZONA DE MANIOBRAS SUR              KM 438,9 - 441</t>
  </si>
  <si>
    <t>km 456 - 458</t>
  </si>
  <si>
    <t>ZONA DE MANIOBRAS NORTE I</t>
  </si>
  <si>
    <t xml:space="preserve">ON FEB 09th    </t>
  </si>
  <si>
    <t>RIVER HEIGHTS (METERS) ON FEB 09th:</t>
  </si>
  <si>
    <t>ANIMAS</t>
  </si>
  <si>
    <t>AB CORR/PARANACITO</t>
  </si>
  <si>
    <t>AltVCon+(399,5-368)/48*(AltRos -AltVCon)</t>
  </si>
  <si>
    <t xml:space="preserve">               THURSDAY - April 07th,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</si>
</sst>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"/>
    <numFmt numFmtId="165" formatCode="0.0000000"/>
    <numFmt numFmtId="166" formatCode="0.0"/>
    <numFmt numFmtId="167" formatCode="0.000"/>
  </numFmts>
  <fonts count="1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Raleway"/>
    </font>
    <font>
      <sz val="10"/>
      <color rgb="FF000000"/>
      <name val="Arial"/>
      <family val="2"/>
    </font>
    <font>
      <sz val="12"/>
      <color rgb="FF000000"/>
      <name val="Raleway"/>
    </font>
    <font>
      <b/>
      <sz val="12"/>
      <color rgb="FFFF0000"/>
      <name val="Raleway"/>
    </font>
    <font>
      <b/>
      <u/>
      <sz val="16"/>
      <color rgb="FF000000"/>
      <name val="Raleway"/>
    </font>
    <font>
      <b/>
      <sz val="10"/>
      <color rgb="FF000000"/>
      <name val="Raleway"/>
    </font>
    <font>
      <sz val="9"/>
      <color rgb="FF000000"/>
      <name val="Raleway"/>
    </font>
    <font>
      <b/>
      <u/>
      <sz val="9"/>
      <color rgb="FF000000"/>
      <name val="Raleway"/>
    </font>
    <font>
      <b/>
      <u/>
      <sz val="10"/>
      <color rgb="FF000000"/>
      <name val="Raleway"/>
    </font>
    <font>
      <b/>
      <u/>
      <sz val="10"/>
      <color rgb="FF000000"/>
      <name val="Raleway"/>
    </font>
    <font>
      <sz val="1"/>
      <color rgb="FFFFFFFF"/>
      <name val="Raleway"/>
    </font>
    <font>
      <b/>
      <u/>
      <sz val="9"/>
      <color rgb="FF000000"/>
      <name val="Raleway"/>
    </font>
    <font>
      <b/>
      <u/>
      <sz val="9"/>
      <color rgb="FF000000"/>
      <name val="Raleway"/>
    </font>
    <font>
      <i/>
      <sz val="8"/>
      <color rgb="FF000000"/>
      <name val="Raleway"/>
    </font>
    <font>
      <sz val="8"/>
      <color rgb="FF000000"/>
      <name val="Raleway"/>
    </font>
    <font>
      <sz val="8"/>
      <color theme="1"/>
      <name val="Raleway"/>
    </font>
    <font>
      <b/>
      <sz val="6"/>
      <color rgb="FF000000"/>
      <name val="Raleway"/>
    </font>
    <font>
      <sz val="6"/>
      <color rgb="FF000000"/>
      <name val="Raleway"/>
    </font>
    <font>
      <sz val="6"/>
      <name val="Raleway"/>
    </font>
    <font>
      <b/>
      <sz val="1"/>
      <color rgb="FFFFFFFF"/>
      <name val="Raleway"/>
    </font>
    <font>
      <b/>
      <i/>
      <sz val="12"/>
      <color rgb="FF000000"/>
      <name val="Raleway"/>
    </font>
    <font>
      <sz val="11"/>
      <name val="Arial"/>
      <family val="2"/>
    </font>
    <font>
      <sz val="6"/>
      <color rgb="FFFFFFFF"/>
      <name val="Raleway"/>
    </font>
    <font>
      <i/>
      <sz val="10"/>
      <color rgb="FF000000"/>
      <name val="Raleway"/>
    </font>
    <font>
      <b/>
      <i/>
      <sz val="10"/>
      <color rgb="FF000000"/>
      <name val="Raleway"/>
    </font>
    <font>
      <sz val="7"/>
      <color rgb="FF000000"/>
      <name val="Raleway"/>
    </font>
    <font>
      <sz val="7"/>
      <color rgb="FFFFFFFF"/>
      <name val="Raleway"/>
    </font>
    <font>
      <sz val="3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Open Sans"/>
      <family val="2"/>
    </font>
    <font>
      <sz val="10"/>
      <color rgb="FF3366FF"/>
      <name val="Open Sans"/>
      <family val="2"/>
    </font>
    <font>
      <sz val="10"/>
      <color rgb="FFFF0000"/>
      <name val="Open Sans"/>
      <family val="2"/>
    </font>
    <font>
      <b/>
      <sz val="14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i/>
      <sz val="10"/>
      <color rgb="FF000000"/>
      <name val="Courier New"/>
      <family val="3"/>
    </font>
    <font>
      <i/>
      <sz val="10"/>
      <color theme="1"/>
      <name val="Courier New"/>
      <family val="3"/>
    </font>
    <font>
      <u/>
      <sz val="10"/>
      <color rgb="FF000000"/>
      <name val="Courier New"/>
      <family val="3"/>
    </font>
    <font>
      <u/>
      <sz val="10"/>
      <color theme="1"/>
      <name val="Courier New"/>
      <family val="3"/>
    </font>
    <font>
      <u/>
      <sz val="10"/>
      <color theme="1"/>
      <name val="Courier New"/>
      <family val="3"/>
    </font>
    <font>
      <u/>
      <sz val="11"/>
      <color theme="1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rgb="FF0000FF"/>
      <name val="Calibri"/>
      <family val="2"/>
    </font>
    <font>
      <sz val="7"/>
      <color rgb="FF0000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12"/>
      <color rgb="FFFF0000"/>
      <name val="Courier New"/>
      <family val="3"/>
    </font>
    <font>
      <u/>
      <sz val="10"/>
      <color theme="1"/>
      <name val="Courier New"/>
      <family val="3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u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0"/>
      <color rgb="FF000000"/>
      <name val="Calibri"/>
      <family val="2"/>
    </font>
    <font>
      <sz val="8"/>
      <color theme="1"/>
      <name val="Courier New"/>
      <family val="3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u/>
      <sz val="7"/>
      <color rgb="FF0000FF"/>
      <name val="Arial"/>
      <family val="2"/>
    </font>
    <font>
      <b/>
      <sz val="10"/>
      <color rgb="FFFF0000"/>
      <name val="Courier New"/>
      <family val="3"/>
    </font>
    <font>
      <sz val="8"/>
      <name val="Arial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ourier New"/>
      <family val="3"/>
    </font>
    <font>
      <b/>
      <sz val="10"/>
      <name val="Courier New"/>
      <family val="3"/>
    </font>
    <font>
      <b/>
      <sz val="8"/>
      <color rgb="FF000000"/>
      <name val="Raleway"/>
    </font>
    <font>
      <b/>
      <sz val="9"/>
      <name val="Raleway"/>
    </font>
    <font>
      <b/>
      <sz val="10"/>
      <color theme="1"/>
      <name val="Raleway"/>
    </font>
    <font>
      <sz val="9"/>
      <name val="Raleway"/>
    </font>
    <font>
      <sz val="9"/>
      <color theme="1"/>
      <name val="Raleway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i/>
      <sz val="8"/>
      <color theme="4" tint="-0.249977111117893"/>
      <name val="Raleway"/>
    </font>
    <font>
      <b/>
      <sz val="10"/>
      <color theme="4" tint="-0.249977111117893"/>
      <name val="Raleway"/>
    </font>
    <font>
      <sz val="12"/>
      <color theme="4" tint="-0.249977111117893"/>
      <name val="Raleway"/>
    </font>
    <font>
      <sz val="1"/>
      <color theme="4" tint="-0.499984740745262"/>
      <name val="Raleway"/>
    </font>
    <font>
      <b/>
      <sz val="6"/>
      <color rgb="FF002060"/>
      <name val="Raleway"/>
    </font>
    <font>
      <b/>
      <i/>
      <sz val="8"/>
      <color rgb="FF002060"/>
      <name val="Raleway"/>
    </font>
    <font>
      <b/>
      <sz val="10"/>
      <color rgb="FF002060"/>
      <name val="Raleway"/>
    </font>
    <font>
      <b/>
      <sz val="12"/>
      <color rgb="FF002060"/>
      <name val="Raleway"/>
    </font>
    <font>
      <b/>
      <sz val="8"/>
      <color rgb="FF002060"/>
      <name val="Raleway"/>
    </font>
    <font>
      <b/>
      <sz val="1"/>
      <color rgb="FF002060"/>
      <name val="Raleway"/>
    </font>
    <font>
      <i/>
      <sz val="12"/>
      <color rgb="FF000000"/>
      <name val="Raleway"/>
    </font>
    <font>
      <b/>
      <i/>
      <sz val="8"/>
      <color theme="4" tint="-0.499984740745262"/>
      <name val="Raleway"/>
    </font>
    <font>
      <b/>
      <sz val="10"/>
      <color theme="4" tint="-0.499984740745262"/>
      <name val="Raleway"/>
    </font>
    <font>
      <b/>
      <sz val="12"/>
      <color theme="4" tint="-0.499984740745262"/>
      <name val="Raleway"/>
    </font>
    <font>
      <b/>
      <sz val="6"/>
      <color theme="4" tint="-0.499984740745262"/>
      <name val="Raleway"/>
    </font>
    <font>
      <b/>
      <sz val="8"/>
      <color theme="4" tint="-0.499984740745262"/>
      <name val="Raleway"/>
    </font>
    <font>
      <sz val="8"/>
      <name val="Raleway"/>
    </font>
    <font>
      <sz val="12"/>
      <name val="Raleway"/>
    </font>
    <font>
      <b/>
      <i/>
      <sz val="8"/>
      <color rgb="FF000000"/>
      <name val="Raleway"/>
    </font>
    <font>
      <sz val="6"/>
      <color theme="4" tint="-0.499984740745262"/>
      <name val="Raleway"/>
    </font>
    <font>
      <b/>
      <sz val="8"/>
      <color theme="4" tint="-0.249977111117893"/>
      <name val="Raleway"/>
    </font>
    <font>
      <i/>
      <sz val="8"/>
      <name val="Raleway"/>
    </font>
    <font>
      <sz val="10"/>
      <name val="Raleway"/>
    </font>
    <font>
      <b/>
      <sz val="9"/>
      <color theme="4" tint="-0.499984740745262"/>
      <name val="Raleway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theme="5"/>
        <bgColor theme="5"/>
      </patternFill>
    </fill>
    <fill>
      <patternFill patternType="solid">
        <fgColor rgb="FF00B0F0"/>
        <bgColor rgb="FF00B0F0"/>
      </patternFill>
    </fill>
    <fill>
      <patternFill patternType="solid">
        <fgColor rgb="FF0070C0"/>
        <bgColor rgb="FF0070C0"/>
      </patternFill>
    </fill>
    <fill>
      <patternFill patternType="solid">
        <fgColor rgb="FFB4C6E7"/>
        <bgColor rgb="FFB4C6E7"/>
      </patternFill>
    </fill>
    <fill>
      <patternFill patternType="solid">
        <fgColor rgb="FFFFD965"/>
        <bgColor rgb="FFFFD965"/>
      </patternFill>
    </fill>
    <fill>
      <patternFill patternType="solid">
        <fgColor rgb="FF9966FF"/>
        <bgColor rgb="FF9966FF"/>
      </patternFill>
    </fill>
    <fill>
      <patternFill patternType="solid">
        <fgColor rgb="FF99FF66"/>
        <bgColor rgb="FF99FF6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17"/>
    <xf numFmtId="0" fontId="74" fillId="0" borderId="17" applyNumberFormat="0" applyFill="0" applyBorder="0" applyAlignment="0" applyProtection="0"/>
    <xf numFmtId="0" fontId="2" fillId="0" borderId="17"/>
    <xf numFmtId="0" fontId="1" fillId="0" borderId="17"/>
  </cellStyleXfs>
  <cellXfs count="569">
    <xf numFmtId="0" fontId="0" fillId="0" borderId="0" xfId="0" applyFont="1" applyAlignment="1"/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/>
    <xf numFmtId="0" fontId="44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2" fontId="48" fillId="0" borderId="0" xfId="0" applyNumberFormat="1" applyFont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0" xfId="0" applyFont="1"/>
    <xf numFmtId="0" fontId="48" fillId="0" borderId="0" xfId="0" applyFont="1" applyAlignment="1">
      <alignment horizontal="center"/>
    </xf>
    <xf numFmtId="166" fontId="48" fillId="0" borderId="0" xfId="0" applyNumberFormat="1" applyFont="1" applyAlignment="1">
      <alignment horizontal="left"/>
    </xf>
    <xf numFmtId="2" fontId="49" fillId="0" borderId="0" xfId="0" applyNumberFormat="1" applyFont="1"/>
    <xf numFmtId="0" fontId="49" fillId="0" borderId="0" xfId="0" applyFont="1"/>
    <xf numFmtId="0" fontId="49" fillId="0" borderId="0" xfId="0" applyFont="1" applyAlignment="1">
      <alignment horizontal="center"/>
    </xf>
    <xf numFmtId="2" fontId="48" fillId="0" borderId="0" xfId="0" applyNumberFormat="1" applyFont="1" applyAlignment="1">
      <alignment horizontal="right"/>
    </xf>
    <xf numFmtId="0" fontId="50" fillId="0" borderId="0" xfId="0" applyFont="1"/>
    <xf numFmtId="0" fontId="49" fillId="0" borderId="0" xfId="0" applyFont="1" applyAlignment="1">
      <alignment horizontal="left" vertical="center"/>
    </xf>
    <xf numFmtId="2" fontId="49" fillId="0" borderId="0" xfId="0" applyNumberFormat="1" applyFont="1" applyAlignment="1">
      <alignment horizontal="right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48" fillId="0" borderId="7" xfId="0" applyFont="1" applyBorder="1"/>
    <xf numFmtId="2" fontId="49" fillId="0" borderId="0" xfId="0" applyNumberFormat="1" applyFont="1" applyAlignment="1">
      <alignment horizontal="center"/>
    </xf>
    <xf numFmtId="0" fontId="49" fillId="0" borderId="7" xfId="0" applyFont="1" applyBorder="1"/>
    <xf numFmtId="0" fontId="48" fillId="2" borderId="8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48" fillId="3" borderId="11" xfId="0" applyFont="1" applyFill="1" applyBorder="1"/>
    <xf numFmtId="0" fontId="48" fillId="2" borderId="11" xfId="0" applyFont="1" applyFill="1" applyBorder="1"/>
    <xf numFmtId="2" fontId="49" fillId="3" borderId="11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2" fontId="48" fillId="2" borderId="11" xfId="0" applyNumberFormat="1" applyFont="1" applyFill="1" applyBorder="1"/>
    <xf numFmtId="49" fontId="48" fillId="0" borderId="0" xfId="0" applyNumberFormat="1" applyFont="1"/>
    <xf numFmtId="49" fontId="48" fillId="0" borderId="4" xfId="0" applyNumberFormat="1" applyFont="1" applyBorder="1" applyAlignment="1">
      <alignment horizontal="center"/>
    </xf>
    <xf numFmtId="49" fontId="48" fillId="0" borderId="5" xfId="0" applyNumberFormat="1" applyFont="1" applyBorder="1" applyAlignment="1">
      <alignment horizontal="center"/>
    </xf>
    <xf numFmtId="167" fontId="49" fillId="0" borderId="0" xfId="0" applyNumberFormat="1" applyFont="1" applyAlignment="1">
      <alignment horizontal="center"/>
    </xf>
    <xf numFmtId="2" fontId="48" fillId="2" borderId="12" xfId="0" applyNumberFormat="1" applyFont="1" applyFill="1" applyBorder="1"/>
    <xf numFmtId="2" fontId="49" fillId="3" borderId="10" xfId="0" applyNumberFormat="1" applyFont="1" applyFill="1" applyBorder="1" applyAlignment="1">
      <alignment horizontal="center"/>
    </xf>
    <xf numFmtId="2" fontId="48" fillId="2" borderId="10" xfId="0" applyNumberFormat="1" applyFont="1" applyFill="1" applyBorder="1"/>
    <xf numFmtId="2" fontId="49" fillId="0" borderId="0" xfId="0" applyNumberFormat="1" applyFont="1" applyAlignment="1">
      <alignment horizontal="left"/>
    </xf>
    <xf numFmtId="0" fontId="55" fillId="0" borderId="13" xfId="0" applyFont="1" applyBorder="1"/>
    <xf numFmtId="0" fontId="48" fillId="0" borderId="13" xfId="0" applyFont="1" applyBorder="1"/>
    <xf numFmtId="0" fontId="49" fillId="0" borderId="13" xfId="0" applyFont="1" applyBorder="1"/>
    <xf numFmtId="0" fontId="48" fillId="0" borderId="6" xfId="0" applyFont="1" applyBorder="1"/>
    <xf numFmtId="2" fontId="48" fillId="0" borderId="0" xfId="0" applyNumberFormat="1" applyFont="1" applyAlignment="1">
      <alignment horizontal="left"/>
    </xf>
    <xf numFmtId="2" fontId="49" fillId="4" borderId="14" xfId="0" applyNumberFormat="1" applyFont="1" applyFill="1" applyBorder="1"/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9" fillId="4" borderId="14" xfId="0" applyFont="1" applyFill="1" applyBorder="1" applyAlignment="1">
      <alignment horizontal="right"/>
    </xf>
    <xf numFmtId="0" fontId="49" fillId="4" borderId="14" xfId="0" applyFont="1" applyFill="1" applyBorder="1"/>
    <xf numFmtId="2" fontId="49" fillId="4" borderId="18" xfId="0" applyNumberFormat="1" applyFont="1" applyFill="1" applyBorder="1" applyAlignment="1">
      <alignment horizontal="center"/>
    </xf>
    <xf numFmtId="2" fontId="49" fillId="4" borderId="19" xfId="0" applyNumberFormat="1" applyFont="1" applyFill="1" applyBorder="1" applyAlignment="1">
      <alignment horizontal="center"/>
    </xf>
    <xf numFmtId="2" fontId="48" fillId="0" borderId="1" xfId="0" applyNumberFormat="1" applyFont="1" applyBorder="1"/>
    <xf numFmtId="0" fontId="48" fillId="0" borderId="1" xfId="0" applyFont="1" applyBorder="1"/>
    <xf numFmtId="0" fontId="49" fillId="0" borderId="1" xfId="0" applyFont="1" applyBorder="1"/>
    <xf numFmtId="2" fontId="49" fillId="0" borderId="1" xfId="0" applyNumberFormat="1" applyFont="1" applyBorder="1"/>
    <xf numFmtId="0" fontId="49" fillId="0" borderId="1" xfId="0" applyFont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48" fillId="0" borderId="3" xfId="0" applyFont="1" applyBorder="1"/>
    <xf numFmtId="0" fontId="61" fillId="5" borderId="20" xfId="0" applyFont="1" applyFill="1" applyBorder="1"/>
    <xf numFmtId="0" fontId="48" fillId="5" borderId="21" xfId="0" applyFont="1" applyFill="1" applyBorder="1"/>
    <xf numFmtId="0" fontId="48" fillId="5" borderId="22" xfId="0" applyFont="1" applyFill="1" applyBorder="1"/>
    <xf numFmtId="0" fontId="61" fillId="5" borderId="12" xfId="0" applyFont="1" applyFill="1" applyBorder="1"/>
    <xf numFmtId="0" fontId="48" fillId="5" borderId="14" xfId="0" applyFont="1" applyFill="1" applyBorder="1"/>
    <xf numFmtId="0" fontId="48" fillId="5" borderId="23" xfId="0" applyFont="1" applyFill="1" applyBorder="1"/>
    <xf numFmtId="2" fontId="62" fillId="0" borderId="0" xfId="0" applyNumberFormat="1" applyFont="1" applyAlignment="1">
      <alignment horizontal="center"/>
    </xf>
    <xf numFmtId="0" fontId="48" fillId="0" borderId="5" xfId="0" applyFont="1" applyBorder="1"/>
    <xf numFmtId="0" fontId="61" fillId="5" borderId="24" xfId="0" applyFont="1" applyFill="1" applyBorder="1"/>
    <xf numFmtId="0" fontId="48" fillId="5" borderId="18" xfId="0" applyFont="1" applyFill="1" applyBorder="1"/>
    <xf numFmtId="0" fontId="48" fillId="5" borderId="25" xfId="0" applyFont="1" applyFill="1" applyBorder="1"/>
    <xf numFmtId="0" fontId="61" fillId="7" borderId="20" xfId="0" applyFont="1" applyFill="1" applyBorder="1"/>
    <xf numFmtId="0" fontId="48" fillId="7" borderId="21" xfId="0" applyFont="1" applyFill="1" applyBorder="1"/>
    <xf numFmtId="0" fontId="48" fillId="7" borderId="22" xfId="0" applyFont="1" applyFill="1" applyBorder="1"/>
    <xf numFmtId="0" fontId="61" fillId="7" borderId="24" xfId="0" applyFont="1" applyFill="1" applyBorder="1"/>
    <xf numFmtId="0" fontId="48" fillId="7" borderId="18" xfId="0" applyFont="1" applyFill="1" applyBorder="1"/>
    <xf numFmtId="0" fontId="48" fillId="7" borderId="25" xfId="0" applyFont="1" applyFill="1" applyBorder="1"/>
    <xf numFmtId="0" fontId="61" fillId="8" borderId="20" xfId="0" applyFont="1" applyFill="1" applyBorder="1"/>
    <xf numFmtId="0" fontId="48" fillId="8" borderId="21" xfId="0" applyFont="1" applyFill="1" applyBorder="1"/>
    <xf numFmtId="0" fontId="48" fillId="8" borderId="22" xfId="0" applyFont="1" applyFill="1" applyBorder="1"/>
    <xf numFmtId="0" fontId="61" fillId="8" borderId="12" xfId="0" applyFont="1" applyFill="1" applyBorder="1"/>
    <xf numFmtId="0" fontId="48" fillId="8" borderId="14" xfId="0" applyFont="1" applyFill="1" applyBorder="1"/>
    <xf numFmtId="0" fontId="48" fillId="8" borderId="23" xfId="0" applyFont="1" applyFill="1" applyBorder="1"/>
    <xf numFmtId="0" fontId="61" fillId="8" borderId="24" xfId="0" applyFont="1" applyFill="1" applyBorder="1"/>
    <xf numFmtId="0" fontId="48" fillId="8" borderId="18" xfId="0" applyFont="1" applyFill="1" applyBorder="1"/>
    <xf numFmtId="0" fontId="48" fillId="8" borderId="25" xfId="0" applyFont="1" applyFill="1" applyBorder="1"/>
    <xf numFmtId="0" fontId="61" fillId="9" borderId="20" xfId="0" applyFont="1" applyFill="1" applyBorder="1"/>
    <xf numFmtId="0" fontId="48" fillId="9" borderId="21" xfId="0" applyFont="1" applyFill="1" applyBorder="1"/>
    <xf numFmtId="0" fontId="48" fillId="9" borderId="22" xfId="0" applyFont="1" applyFill="1" applyBorder="1"/>
    <xf numFmtId="0" fontId="48" fillId="10" borderId="14" xfId="0" applyFont="1" applyFill="1" applyBorder="1"/>
    <xf numFmtId="0" fontId="61" fillId="9" borderId="24" xfId="0" applyFont="1" applyFill="1" applyBorder="1"/>
    <xf numFmtId="0" fontId="48" fillId="9" borderId="18" xfId="0" applyFont="1" applyFill="1" applyBorder="1"/>
    <xf numFmtId="0" fontId="48" fillId="9" borderId="25" xfId="0" applyFont="1" applyFill="1" applyBorder="1"/>
    <xf numFmtId="0" fontId="61" fillId="10" borderId="20" xfId="0" applyFont="1" applyFill="1" applyBorder="1"/>
    <xf numFmtId="0" fontId="48" fillId="10" borderId="21" xfId="0" applyFont="1" applyFill="1" applyBorder="1"/>
    <xf numFmtId="0" fontId="48" fillId="10" borderId="22" xfId="0" applyFont="1" applyFill="1" applyBorder="1"/>
    <xf numFmtId="0" fontId="48" fillId="10" borderId="23" xfId="0" applyFont="1" applyFill="1" applyBorder="1"/>
    <xf numFmtId="0" fontId="61" fillId="10" borderId="24" xfId="0" applyFont="1" applyFill="1" applyBorder="1"/>
    <xf numFmtId="0" fontId="48" fillId="10" borderId="18" xfId="0" applyFont="1" applyFill="1" applyBorder="1"/>
    <xf numFmtId="0" fontId="48" fillId="10" borderId="25" xfId="0" applyFont="1" applyFill="1" applyBorder="1"/>
    <xf numFmtId="0" fontId="61" fillId="0" borderId="0" xfId="0" applyFont="1"/>
    <xf numFmtId="0" fontId="61" fillId="2" borderId="26" xfId="0" applyFont="1" applyFill="1" applyBorder="1"/>
    <xf numFmtId="0" fontId="48" fillId="2" borderId="19" xfId="0" applyFont="1" applyFill="1" applyBorder="1"/>
    <xf numFmtId="0" fontId="48" fillId="2" borderId="27" xfId="0" applyFont="1" applyFill="1" applyBorder="1"/>
    <xf numFmtId="0" fontId="61" fillId="11" borderId="26" xfId="0" applyFont="1" applyFill="1" applyBorder="1"/>
    <xf numFmtId="0" fontId="48" fillId="11" borderId="19" xfId="0" applyFont="1" applyFill="1" applyBorder="1"/>
    <xf numFmtId="0" fontId="48" fillId="11" borderId="27" xfId="0" applyFont="1" applyFill="1" applyBorder="1"/>
    <xf numFmtId="0" fontId="61" fillId="12" borderId="26" xfId="0" applyFont="1" applyFill="1" applyBorder="1"/>
    <xf numFmtId="0" fontId="48" fillId="12" borderId="19" xfId="0" applyFont="1" applyFill="1" applyBorder="1"/>
    <xf numFmtId="0" fontId="48" fillId="12" borderId="27" xfId="0" applyFont="1" applyFill="1" applyBorder="1"/>
    <xf numFmtId="0" fontId="61" fillId="13" borderId="26" xfId="0" applyFont="1" applyFill="1" applyBorder="1"/>
    <xf numFmtId="0" fontId="48" fillId="13" borderId="19" xfId="0" applyFont="1" applyFill="1" applyBorder="1"/>
    <xf numFmtId="0" fontId="48" fillId="13" borderId="27" xfId="0" applyFont="1" applyFill="1" applyBorder="1"/>
    <xf numFmtId="2" fontId="63" fillId="0" borderId="0" xfId="0" applyNumberFormat="1" applyFont="1" applyAlignment="1">
      <alignment horizontal="center" vertical="center" wrapText="1"/>
    </xf>
    <xf numFmtId="2" fontId="64" fillId="0" borderId="0" xfId="0" applyNumberFormat="1" applyFont="1" applyAlignment="1">
      <alignment horizontal="center"/>
    </xf>
    <xf numFmtId="2" fontId="63" fillId="0" borderId="28" xfId="0" applyNumberFormat="1" applyFont="1" applyBorder="1" applyAlignment="1">
      <alignment horizontal="center" vertical="center" wrapText="1"/>
    </xf>
    <xf numFmtId="2" fontId="64" fillId="0" borderId="28" xfId="0" applyNumberFormat="1" applyFont="1" applyBorder="1" applyAlignment="1">
      <alignment horizontal="center"/>
    </xf>
    <xf numFmtId="0" fontId="52" fillId="0" borderId="28" xfId="0" applyFont="1" applyBorder="1"/>
    <xf numFmtId="2" fontId="63" fillId="3" borderId="29" xfId="0" applyNumberFormat="1" applyFont="1" applyFill="1" applyBorder="1" applyAlignment="1">
      <alignment horizontal="center" vertical="center" wrapText="1"/>
    </xf>
    <xf numFmtId="0" fontId="52" fillId="3" borderId="29" xfId="0" applyFont="1" applyFill="1" applyBorder="1"/>
    <xf numFmtId="2" fontId="52" fillId="0" borderId="0" xfId="0" applyNumberFormat="1" applyFont="1"/>
    <xf numFmtId="0" fontId="48" fillId="0" borderId="0" xfId="0" applyFont="1" applyFill="1" applyAlignment="1">
      <alignment horizontal="right"/>
    </xf>
    <xf numFmtId="166" fontId="48" fillId="0" borderId="0" xfId="0" applyNumberFormat="1" applyFont="1" applyFill="1"/>
    <xf numFmtId="0" fontId="48" fillId="0" borderId="0" xfId="0" applyFont="1" applyFill="1"/>
    <xf numFmtId="2" fontId="48" fillId="0" borderId="0" xfId="0" applyNumberFormat="1" applyFont="1" applyFill="1" applyAlignment="1">
      <alignment horizontal="center"/>
    </xf>
    <xf numFmtId="2" fontId="48" fillId="0" borderId="0" xfId="0" applyNumberFormat="1" applyFont="1" applyFill="1"/>
    <xf numFmtId="0" fontId="48" fillId="0" borderId="14" xfId="0" applyFont="1" applyFill="1" applyBorder="1" applyAlignment="1">
      <alignment horizontal="right"/>
    </xf>
    <xf numFmtId="166" fontId="48" fillId="0" borderId="14" xfId="0" applyNumberFormat="1" applyFont="1" applyFill="1" applyBorder="1"/>
    <xf numFmtId="0" fontId="48" fillId="0" borderId="14" xfId="0" applyFont="1" applyFill="1" applyBorder="1"/>
    <xf numFmtId="2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48" fillId="0" borderId="14" xfId="0" applyNumberFormat="1" applyFont="1" applyFill="1" applyBorder="1"/>
    <xf numFmtId="0" fontId="45" fillId="0" borderId="0" xfId="0" applyFont="1"/>
    <xf numFmtId="0" fontId="0" fillId="0" borderId="0" xfId="0" applyFont="1" applyAlignment="1"/>
    <xf numFmtId="0" fontId="25" fillId="0" borderId="5" xfId="0" applyFont="1" applyBorder="1"/>
    <xf numFmtId="0" fontId="49" fillId="0" borderId="17" xfId="0" applyFont="1" applyBorder="1" applyAlignment="1">
      <alignment horizontal="center"/>
    </xf>
    <xf numFmtId="0" fontId="48" fillId="0" borderId="17" xfId="0" applyFont="1" applyBorder="1"/>
    <xf numFmtId="0" fontId="49" fillId="0" borderId="41" xfId="0" applyFont="1" applyBorder="1" applyAlignment="1">
      <alignment horizontal="center"/>
    </xf>
    <xf numFmtId="0" fontId="48" fillId="0" borderId="41" xfId="0" applyFont="1" applyBorder="1"/>
    <xf numFmtId="0" fontId="49" fillId="0" borderId="2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166" fontId="49" fillId="4" borderId="46" xfId="0" applyNumberFormat="1" applyFont="1" applyFill="1" applyBorder="1" applyAlignment="1">
      <alignment horizontal="center"/>
    </xf>
    <xf numFmtId="166" fontId="49" fillId="0" borderId="47" xfId="0" applyNumberFormat="1" applyFont="1" applyBorder="1" applyAlignment="1">
      <alignment horizontal="center"/>
    </xf>
    <xf numFmtId="166" fontId="49" fillId="4" borderId="33" xfId="0" applyNumberFormat="1" applyFont="1" applyFill="1" applyBorder="1" applyAlignment="1">
      <alignment horizontal="center"/>
    </xf>
    <xf numFmtId="2" fontId="48" fillId="0" borderId="17" xfId="0" applyNumberFormat="1" applyFont="1" applyBorder="1"/>
    <xf numFmtId="0" fontId="49" fillId="0" borderId="17" xfId="0" applyFont="1" applyBorder="1"/>
    <xf numFmtId="2" fontId="49" fillId="0" borderId="17" xfId="0" applyNumberFormat="1" applyFont="1" applyBorder="1"/>
    <xf numFmtId="166" fontId="49" fillId="0" borderId="48" xfId="0" applyNumberFormat="1" applyFont="1" applyBorder="1" applyAlignment="1">
      <alignment horizontal="center"/>
    </xf>
    <xf numFmtId="166" fontId="49" fillId="0" borderId="49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2" fontId="48" fillId="5" borderId="17" xfId="0" applyNumberFormat="1" applyFont="1" applyFill="1" applyBorder="1"/>
    <xf numFmtId="2" fontId="49" fillId="5" borderId="17" xfId="0" applyNumberFormat="1" applyFont="1" applyFill="1" applyBorder="1"/>
    <xf numFmtId="2" fontId="48" fillId="7" borderId="17" xfId="0" applyNumberFormat="1" applyFont="1" applyFill="1" applyBorder="1"/>
    <xf numFmtId="0" fontId="48" fillId="7" borderId="17" xfId="0" applyFont="1" applyFill="1" applyBorder="1"/>
    <xf numFmtId="2" fontId="48" fillId="3" borderId="17" xfId="0" applyNumberFormat="1" applyFont="1" applyFill="1" applyBorder="1"/>
    <xf numFmtId="0" fontId="48" fillId="3" borderId="17" xfId="0" applyFont="1" applyFill="1" applyBorder="1"/>
    <xf numFmtId="2" fontId="49" fillId="6" borderId="17" xfId="0" applyNumberFormat="1" applyFont="1" applyFill="1" applyBorder="1" applyAlignment="1">
      <alignment horizontal="center"/>
    </xf>
    <xf numFmtId="2" fontId="48" fillId="8" borderId="17" xfId="0" applyNumberFormat="1" applyFont="1" applyFill="1" applyBorder="1"/>
    <xf numFmtId="0" fontId="48" fillId="8" borderId="17" xfId="0" applyFont="1" applyFill="1" applyBorder="1"/>
    <xf numFmtId="2" fontId="48" fillId="9" borderId="17" xfId="0" applyNumberFormat="1" applyFont="1" applyFill="1" applyBorder="1"/>
    <xf numFmtId="0" fontId="48" fillId="9" borderId="17" xfId="0" applyFont="1" applyFill="1" applyBorder="1"/>
    <xf numFmtId="2" fontId="48" fillId="10" borderId="17" xfId="0" applyNumberFormat="1" applyFont="1" applyFill="1" applyBorder="1"/>
    <xf numFmtId="0" fontId="48" fillId="10" borderId="17" xfId="0" applyFont="1" applyFill="1" applyBorder="1"/>
    <xf numFmtId="166" fontId="49" fillId="0" borderId="34" xfId="0" applyNumberFormat="1" applyFont="1" applyBorder="1" applyAlignment="1">
      <alignment horizontal="center"/>
    </xf>
    <xf numFmtId="2" fontId="48" fillId="2" borderId="17" xfId="0" applyNumberFormat="1" applyFont="1" applyFill="1" applyBorder="1"/>
    <xf numFmtId="0" fontId="48" fillId="2" borderId="17" xfId="0" applyFont="1" applyFill="1" applyBorder="1"/>
    <xf numFmtId="2" fontId="48" fillId="11" borderId="17" xfId="0" applyNumberFormat="1" applyFont="1" applyFill="1" applyBorder="1"/>
    <xf numFmtId="0" fontId="48" fillId="11" borderId="17" xfId="0" applyFont="1" applyFill="1" applyBorder="1"/>
    <xf numFmtId="2" fontId="48" fillId="12" borderId="17" xfId="0" applyNumberFormat="1" applyFont="1" applyFill="1" applyBorder="1"/>
    <xf numFmtId="0" fontId="48" fillId="12" borderId="17" xfId="0" applyFont="1" applyFill="1" applyBorder="1"/>
    <xf numFmtId="2" fontId="48" fillId="13" borderId="17" xfId="0" applyNumberFormat="1" applyFont="1" applyFill="1" applyBorder="1"/>
    <xf numFmtId="0" fontId="48" fillId="13" borderId="17" xfId="0" applyFont="1" applyFill="1" applyBorder="1"/>
    <xf numFmtId="166" fontId="49" fillId="0" borderId="50" xfId="0" applyNumberFormat="1" applyFont="1" applyBorder="1" applyAlignment="1">
      <alignment horizontal="center"/>
    </xf>
    <xf numFmtId="166" fontId="49" fillId="6" borderId="33" xfId="0" applyNumberFormat="1" applyFont="1" applyFill="1" applyBorder="1" applyAlignment="1">
      <alignment horizontal="center"/>
    </xf>
    <xf numFmtId="2" fontId="48" fillId="0" borderId="17" xfId="0" applyNumberFormat="1" applyFont="1" applyBorder="1" applyAlignment="1">
      <alignment horizontal="left"/>
    </xf>
    <xf numFmtId="2" fontId="48" fillId="6" borderId="17" xfId="0" applyNumberFormat="1" applyFont="1" applyFill="1" applyBorder="1" applyAlignment="1">
      <alignment horizontal="left"/>
    </xf>
    <xf numFmtId="166" fontId="49" fillId="4" borderId="38" xfId="0" applyNumberFormat="1" applyFont="1" applyFill="1" applyBorder="1" applyAlignment="1">
      <alignment horizontal="center"/>
    </xf>
    <xf numFmtId="2" fontId="48" fillId="0" borderId="39" xfId="0" applyNumberFormat="1" applyFont="1" applyBorder="1" applyAlignment="1">
      <alignment horizontal="left"/>
    </xf>
    <xf numFmtId="2" fontId="49" fillId="0" borderId="39" xfId="0" applyNumberFormat="1" applyFont="1" applyBorder="1" applyAlignment="1">
      <alignment horizontal="center"/>
    </xf>
    <xf numFmtId="0" fontId="49" fillId="0" borderId="39" xfId="0" applyFont="1" applyBorder="1"/>
    <xf numFmtId="0" fontId="49" fillId="0" borderId="51" xfId="0" applyFont="1" applyBorder="1"/>
    <xf numFmtId="166" fontId="49" fillId="0" borderId="40" xfId="0" applyNumberFormat="1" applyFont="1" applyBorder="1" applyAlignment="1">
      <alignment horizontal="center"/>
    </xf>
    <xf numFmtId="0" fontId="25" fillId="0" borderId="23" xfId="0" applyFont="1" applyBorder="1"/>
    <xf numFmtId="0" fontId="48" fillId="0" borderId="23" xfId="0" applyFont="1" applyBorder="1"/>
    <xf numFmtId="0" fontId="61" fillId="3" borderId="20" xfId="0" applyFont="1" applyFill="1" applyBorder="1" applyAlignment="1"/>
    <xf numFmtId="0" fontId="48" fillId="3" borderId="21" xfId="0" applyFont="1" applyFill="1" applyBorder="1" applyAlignment="1"/>
    <xf numFmtId="0" fontId="48" fillId="3" borderId="22" xfId="0" applyFont="1" applyFill="1" applyBorder="1" applyAlignment="1"/>
    <xf numFmtId="0" fontId="61" fillId="3" borderId="12" xfId="0" applyFont="1" applyFill="1" applyBorder="1" applyAlignment="1"/>
    <xf numFmtId="0" fontId="48" fillId="3" borderId="17" xfId="0" applyFont="1" applyFill="1" applyBorder="1" applyAlignment="1"/>
    <xf numFmtId="0" fontId="48" fillId="3" borderId="23" xfId="0" applyFont="1" applyFill="1" applyBorder="1" applyAlignment="1"/>
    <xf numFmtId="0" fontId="48" fillId="3" borderId="14" xfId="0" applyFont="1" applyFill="1" applyBorder="1" applyAlignment="1"/>
    <xf numFmtId="0" fontId="61" fillId="10" borderId="17" xfId="0" applyFont="1" applyFill="1" applyBorder="1"/>
    <xf numFmtId="0" fontId="48" fillId="0" borderId="54" xfId="0" applyFont="1" applyBorder="1"/>
    <xf numFmtId="166" fontId="49" fillId="0" borderId="58" xfId="0" applyNumberFormat="1" applyFont="1" applyBorder="1" applyAlignment="1">
      <alignment horizontal="center"/>
    </xf>
    <xf numFmtId="166" fontId="49" fillId="0" borderId="59" xfId="0" applyNumberFormat="1" applyFont="1" applyBorder="1" applyAlignment="1">
      <alignment horizontal="center"/>
    </xf>
    <xf numFmtId="2" fontId="49" fillId="4" borderId="60" xfId="0" applyNumberFormat="1" applyFont="1" applyFill="1" applyBorder="1" applyAlignment="1">
      <alignment horizontal="center"/>
    </xf>
    <xf numFmtId="166" fontId="49" fillId="0" borderId="61" xfId="0" applyNumberFormat="1" applyFont="1" applyBorder="1" applyAlignment="1">
      <alignment horizontal="center"/>
    </xf>
    <xf numFmtId="166" fontId="49" fillId="0" borderId="6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1" xfId="0" applyFont="1" applyBorder="1"/>
    <xf numFmtId="0" fontId="0" fillId="0" borderId="0" xfId="0"/>
    <xf numFmtId="0" fontId="0" fillId="0" borderId="0" xfId="0" applyFont="1" applyAlignment="1"/>
    <xf numFmtId="0" fontId="72" fillId="0" borderId="0" xfId="0" applyFont="1" applyAlignment="1">
      <alignment vertical="center"/>
    </xf>
    <xf numFmtId="2" fontId="62" fillId="0" borderId="0" xfId="0" applyNumberFormat="1" applyFont="1" applyFill="1" applyAlignment="1">
      <alignment horizontal="center"/>
    </xf>
    <xf numFmtId="2" fontId="76" fillId="4" borderId="18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0" fillId="0" borderId="17" xfId="0" applyFont="1" applyBorder="1"/>
    <xf numFmtId="0" fontId="0" fillId="0" borderId="0" xfId="0" applyFont="1" applyAlignment="1"/>
    <xf numFmtId="0" fontId="48" fillId="15" borderId="0" xfId="0" applyFont="1" applyFill="1" applyAlignment="1">
      <alignment horizontal="right"/>
    </xf>
    <xf numFmtId="166" fontId="48" fillId="15" borderId="0" xfId="0" applyNumberFormat="1" applyFont="1" applyFill="1"/>
    <xf numFmtId="0" fontId="48" fillId="15" borderId="0" xfId="0" applyFont="1" applyFill="1"/>
    <xf numFmtId="2" fontId="48" fillId="15" borderId="0" xfId="0" applyNumberFormat="1" applyFont="1" applyFill="1" applyAlignment="1">
      <alignment horizontal="center"/>
    </xf>
    <xf numFmtId="0" fontId="48" fillId="15" borderId="0" xfId="0" applyFont="1" applyFill="1" applyAlignment="1">
      <alignment horizontal="center"/>
    </xf>
    <xf numFmtId="2" fontId="48" fillId="15" borderId="0" xfId="0" applyNumberFormat="1" applyFont="1" applyFill="1"/>
    <xf numFmtId="0" fontId="0" fillId="0" borderId="0" xfId="0" applyFont="1" applyAlignment="1"/>
    <xf numFmtId="0" fontId="0" fillId="0" borderId="0" xfId="0" applyFont="1" applyAlignment="1"/>
    <xf numFmtId="0" fontId="9" fillId="0" borderId="3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34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/>
    <xf numFmtId="0" fontId="48" fillId="0" borderId="0" xfId="0" applyFont="1" applyAlignment="1">
      <alignment horizontal="left"/>
    </xf>
    <xf numFmtId="49" fontId="48" fillId="0" borderId="0" xfId="0" applyNumberFormat="1" applyFont="1" applyAlignment="1">
      <alignment horizontal="center"/>
    </xf>
    <xf numFmtId="0" fontId="20" fillId="0" borderId="17" xfId="0" applyFont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1" fillId="0" borderId="3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64" fontId="8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65" fontId="14" fillId="0" borderId="34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166" fontId="17" fillId="0" borderId="33" xfId="0" applyNumberFormat="1" applyFont="1" applyBorder="1" applyAlignment="1">
      <alignment vertical="center" wrapText="1"/>
    </xf>
    <xf numFmtId="2" fontId="18" fillId="0" borderId="17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2" fontId="19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166" fontId="21" fillId="0" borderId="17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166" fontId="21" fillId="0" borderId="33" xfId="0" applyNumberFormat="1" applyFont="1" applyBorder="1" applyAlignment="1">
      <alignment vertical="center"/>
    </xf>
    <xf numFmtId="0" fontId="77" fillId="0" borderId="34" xfId="0" applyFont="1" applyBorder="1" applyAlignment="1">
      <alignment vertical="center"/>
    </xf>
    <xf numFmtId="166" fontId="21" fillId="0" borderId="38" xfId="0" applyNumberFormat="1" applyFont="1" applyBorder="1" applyAlignment="1">
      <alignment vertical="center"/>
    </xf>
    <xf numFmtId="166" fontId="21" fillId="0" borderId="39" xfId="0" applyNumberFormat="1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6" fillId="0" borderId="0" xfId="0" applyFont="1" applyAlignment="1">
      <alignment vertical="center"/>
    </xf>
    <xf numFmtId="166" fontId="1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6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0" fontId="29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2" fontId="38" fillId="0" borderId="0" xfId="0" applyNumberFormat="1" applyFont="1" applyAlignment="1">
      <alignment vertical="center"/>
    </xf>
    <xf numFmtId="2" fontId="60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Fill="1" applyAlignment="1"/>
    <xf numFmtId="49" fontId="48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ont="1" applyAlignment="1"/>
    <xf numFmtId="2" fontId="49" fillId="0" borderId="17" xfId="0" applyNumberFormat="1" applyFont="1" applyFill="1" applyBorder="1" applyAlignment="1">
      <alignment horizontal="center"/>
    </xf>
    <xf numFmtId="2" fontId="48" fillId="0" borderId="17" xfId="0" applyNumberFormat="1" applyFont="1" applyFill="1" applyBorder="1"/>
    <xf numFmtId="2" fontId="49" fillId="14" borderId="70" xfId="0" applyNumberFormat="1" applyFont="1" applyFill="1" applyBorder="1" applyAlignment="1">
      <alignment horizontal="center"/>
    </xf>
    <xf numFmtId="2" fontId="49" fillId="4" borderId="17" xfId="0" applyNumberFormat="1" applyFont="1" applyFill="1" applyBorder="1"/>
    <xf numFmtId="2" fontId="83" fillId="16" borderId="0" xfId="0" applyNumberFormat="1" applyFont="1" applyFill="1" applyAlignment="1">
      <alignment horizontal="center"/>
    </xf>
    <xf numFmtId="2" fontId="84" fillId="16" borderId="0" xfId="0" applyNumberFormat="1" applyFont="1" applyFill="1" applyAlignment="1">
      <alignment horizontal="center"/>
    </xf>
    <xf numFmtId="49" fontId="62" fillId="16" borderId="0" xfId="0" applyNumberFormat="1" applyFont="1" applyFill="1" applyAlignment="1">
      <alignment horizontal="center"/>
    </xf>
    <xf numFmtId="49" fontId="85" fillId="16" borderId="0" xfId="0" applyNumberFormat="1" applyFont="1" applyFill="1" applyAlignment="1">
      <alignment horizontal="center"/>
    </xf>
    <xf numFmtId="0" fontId="0" fillId="0" borderId="17" xfId="0" applyFont="1" applyFill="1" applyBorder="1" applyAlignment="1"/>
    <xf numFmtId="2" fontId="49" fillId="4" borderId="17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/>
    </xf>
    <xf numFmtId="0" fontId="0" fillId="0" borderId="17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0" fillId="0" borderId="0" xfId="0" applyFont="1" applyAlignment="1"/>
    <xf numFmtId="0" fontId="48" fillId="0" borderId="0" xfId="0" applyFont="1" applyAlignment="1">
      <alignment horizontal="center"/>
    </xf>
    <xf numFmtId="0" fontId="0" fillId="0" borderId="0" xfId="0" applyFont="1" applyAlignment="1"/>
    <xf numFmtId="0" fontId="49" fillId="0" borderId="0" xfId="0" applyFont="1" applyAlignment="1">
      <alignment horizontal="center" vertical="center"/>
    </xf>
    <xf numFmtId="166" fontId="49" fillId="0" borderId="0" xfId="0" applyNumberFormat="1" applyFont="1" applyAlignment="1">
      <alignment horizontal="left"/>
    </xf>
    <xf numFmtId="0" fontId="48" fillId="0" borderId="0" xfId="0" applyFont="1" applyFill="1" applyAlignment="1">
      <alignment horizontal="center"/>
    </xf>
    <xf numFmtId="0" fontId="73" fillId="0" borderId="0" xfId="0" applyFont="1" applyAlignment="1"/>
    <xf numFmtId="0" fontId="86" fillId="0" borderId="0" xfId="0" applyFont="1" applyAlignment="1"/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ont="1" applyAlignment="1"/>
    <xf numFmtId="0" fontId="49" fillId="0" borderId="0" xfId="0" applyFont="1" applyFill="1" applyAlignment="1">
      <alignment horizontal="center"/>
    </xf>
    <xf numFmtId="0" fontId="0" fillId="0" borderId="0" xfId="0" applyFont="1" applyFill="1" applyAlignment="1"/>
    <xf numFmtId="0" fontId="25" fillId="0" borderId="17" xfId="0" applyFont="1" applyBorder="1"/>
    <xf numFmtId="0" fontId="48" fillId="0" borderId="0" xfId="0" applyFont="1" applyFill="1" applyAlignment="1">
      <alignment horizontal="center"/>
    </xf>
    <xf numFmtId="2" fontId="49" fillId="6" borderId="3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0" fillId="0" borderId="17" xfId="0" applyFont="1" applyBorder="1" applyAlignment="1"/>
    <xf numFmtId="0" fontId="25" fillId="0" borderId="54" xfId="0" applyFont="1" applyBorder="1"/>
    <xf numFmtId="0" fontId="49" fillId="0" borderId="52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2" fontId="75" fillId="0" borderId="0" xfId="0" applyNumberFormat="1" applyFont="1"/>
    <xf numFmtId="0" fontId="75" fillId="0" borderId="0" xfId="0" applyFont="1" applyAlignment="1">
      <alignment horizontal="center" vertical="center"/>
    </xf>
    <xf numFmtId="0" fontId="75" fillId="0" borderId="0" xfId="0" applyFont="1"/>
    <xf numFmtId="0" fontId="75" fillId="0" borderId="0" xfId="0" applyFont="1" applyAlignment="1">
      <alignment horizontal="center"/>
    </xf>
    <xf numFmtId="166" fontId="75" fillId="0" borderId="0" xfId="0" applyNumberFormat="1" applyFont="1" applyAlignment="1">
      <alignment horizontal="left"/>
    </xf>
    <xf numFmtId="0" fontId="52" fillId="0" borderId="0" xfId="0" applyFont="1"/>
    <xf numFmtId="166" fontId="49" fillId="0" borderId="72" xfId="0" applyNumberFormat="1" applyFont="1" applyBorder="1" applyAlignment="1">
      <alignment horizontal="center"/>
    </xf>
    <xf numFmtId="0" fontId="70" fillId="0" borderId="52" xfId="0" applyFont="1" applyFill="1" applyBorder="1" applyAlignment="1">
      <alignment vertical="center"/>
    </xf>
    <xf numFmtId="0" fontId="70" fillId="0" borderId="56" xfId="0" applyFont="1" applyFill="1" applyBorder="1" applyAlignment="1">
      <alignment vertical="center"/>
    </xf>
    <xf numFmtId="0" fontId="49" fillId="0" borderId="37" xfId="0" applyFont="1" applyBorder="1" applyAlignment="1">
      <alignment horizontal="center"/>
    </xf>
    <xf numFmtId="0" fontId="49" fillId="0" borderId="71" xfId="0" applyFont="1" applyBorder="1" applyAlignment="1">
      <alignment horizontal="center"/>
    </xf>
    <xf numFmtId="166" fontId="49" fillId="0" borderId="73" xfId="0" applyNumberFormat="1" applyFont="1" applyBorder="1" applyAlignment="1">
      <alignment horizontal="center"/>
    </xf>
    <xf numFmtId="2" fontId="49" fillId="0" borderId="33" xfId="0" applyNumberFormat="1" applyFont="1" applyFill="1" applyBorder="1" applyAlignment="1">
      <alignment horizontal="center"/>
    </xf>
    <xf numFmtId="0" fontId="70" fillId="0" borderId="17" xfId="0" applyFont="1" applyFill="1" applyBorder="1" applyAlignment="1">
      <alignment vertical="center"/>
    </xf>
    <xf numFmtId="0" fontId="70" fillId="0" borderId="54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/>
    </xf>
    <xf numFmtId="0" fontId="49" fillId="0" borderId="54" xfId="0" applyFont="1" applyFill="1" applyBorder="1" applyAlignment="1">
      <alignment horizontal="center"/>
    </xf>
    <xf numFmtId="166" fontId="49" fillId="0" borderId="74" xfId="0" applyNumberFormat="1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70" fillId="0" borderId="41" xfId="0" applyFont="1" applyFill="1" applyBorder="1" applyAlignment="1">
      <alignment vertical="center" wrapText="1"/>
    </xf>
    <xf numFmtId="0" fontId="70" fillId="0" borderId="64" xfId="0" applyFont="1" applyFill="1" applyBorder="1" applyAlignment="1">
      <alignment vertical="center" wrapText="1"/>
    </xf>
    <xf numFmtId="0" fontId="73" fillId="0" borderId="0" xfId="0" applyFont="1" applyAlignment="1"/>
    <xf numFmtId="0" fontId="86" fillId="0" borderId="0" xfId="0" applyFont="1" applyAlignment="1"/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" fillId="0" borderId="17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4" fillId="0" borderId="17" xfId="0" applyFont="1" applyBorder="1" applyAlignment="1">
      <alignment vertical="center"/>
    </xf>
    <xf numFmtId="166" fontId="87" fillId="0" borderId="33" xfId="0" applyNumberFormat="1" applyFont="1" applyBorder="1" applyAlignment="1">
      <alignment vertical="center" wrapText="1"/>
    </xf>
    <xf numFmtId="0" fontId="88" fillId="0" borderId="17" xfId="0" applyFont="1" applyFill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89" fillId="0" borderId="17" xfId="0" applyFont="1" applyBorder="1" applyAlignment="1">
      <alignment vertical="center"/>
    </xf>
    <xf numFmtId="0" fontId="88" fillId="0" borderId="17" xfId="0" applyFont="1" applyBorder="1" applyAlignment="1">
      <alignment vertical="center"/>
    </xf>
    <xf numFmtId="0" fontId="91" fillId="0" borderId="17" xfId="0" applyFont="1" applyBorder="1" applyAlignment="1">
      <alignment vertical="center"/>
    </xf>
    <xf numFmtId="166" fontId="92" fillId="0" borderId="33" xfId="0" applyNumberFormat="1" applyFont="1" applyBorder="1" applyAlignment="1">
      <alignment vertical="center" wrapText="1"/>
    </xf>
    <xf numFmtId="0" fontId="93" fillId="0" borderId="17" xfId="0" applyFont="1" applyBorder="1" applyAlignment="1">
      <alignment vertical="center"/>
    </xf>
    <xf numFmtId="0" fontId="94" fillId="0" borderId="17" xfId="0" applyFont="1" applyBorder="1" applyAlignment="1">
      <alignment vertical="center"/>
    </xf>
    <xf numFmtId="2" fontId="95" fillId="0" borderId="17" xfId="0" applyNumberFormat="1" applyFont="1" applyBorder="1" applyAlignment="1">
      <alignment vertical="center"/>
    </xf>
    <xf numFmtId="0" fontId="95" fillId="0" borderId="17" xfId="0" applyFont="1" applyBorder="1" applyAlignment="1">
      <alignment vertical="center"/>
    </xf>
    <xf numFmtId="0" fontId="95" fillId="0" borderId="17" xfId="0" applyFont="1" applyBorder="1" applyAlignment="1">
      <alignment vertical="center" wrapText="1"/>
    </xf>
    <xf numFmtId="0" fontId="96" fillId="0" borderId="17" xfId="0" applyFont="1" applyBorder="1" applyAlignment="1">
      <alignment vertical="center"/>
    </xf>
    <xf numFmtId="0" fontId="97" fillId="0" borderId="17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96" fillId="0" borderId="17" xfId="0" applyFont="1" applyFill="1" applyBorder="1" applyAlignment="1">
      <alignment vertical="center"/>
    </xf>
    <xf numFmtId="0" fontId="90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66" fontId="98" fillId="0" borderId="33" xfId="0" applyNumberFormat="1" applyFont="1" applyBorder="1" applyAlignment="1">
      <alignment vertical="center" wrapText="1"/>
    </xf>
    <xf numFmtId="0" fontId="99" fillId="0" borderId="17" xfId="0" applyFont="1" applyBorder="1" applyAlignment="1">
      <alignment vertical="center"/>
    </xf>
    <xf numFmtId="0" fontId="100" fillId="0" borderId="17" xfId="0" applyFont="1" applyBorder="1" applyAlignment="1">
      <alignment vertical="center"/>
    </xf>
    <xf numFmtId="0" fontId="101" fillId="0" borderId="17" xfId="0" applyFont="1" applyBorder="1" applyAlignment="1">
      <alignment vertical="center"/>
    </xf>
    <xf numFmtId="2" fontId="102" fillId="0" borderId="17" xfId="0" applyNumberFormat="1" applyFont="1" applyBorder="1" applyAlignment="1">
      <alignment vertical="center"/>
    </xf>
    <xf numFmtId="0" fontId="102" fillId="0" borderId="17" xfId="0" applyFont="1" applyBorder="1" applyAlignment="1">
      <alignment vertical="center"/>
    </xf>
    <xf numFmtId="2" fontId="102" fillId="0" borderId="17" xfId="0" applyNumberFormat="1" applyFont="1" applyBorder="1" applyAlignment="1">
      <alignment vertical="center" wrapText="1"/>
    </xf>
    <xf numFmtId="2" fontId="95" fillId="0" borderId="17" xfId="0" applyNumberFormat="1" applyFont="1" applyBorder="1" applyAlignment="1">
      <alignment vertical="center" wrapText="1"/>
    </xf>
    <xf numFmtId="0" fontId="103" fillId="0" borderId="17" xfId="0" applyFont="1" applyBorder="1" applyAlignment="1">
      <alignment vertical="center"/>
    </xf>
    <xf numFmtId="0" fontId="104" fillId="0" borderId="17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166" fontId="105" fillId="0" borderId="33" xfId="0" applyNumberFormat="1" applyFont="1" applyBorder="1" applyAlignment="1">
      <alignment vertical="center" wrapText="1"/>
    </xf>
    <xf numFmtId="0" fontId="102" fillId="0" borderId="21" xfId="0" applyFont="1" applyBorder="1" applyAlignment="1">
      <alignment vertical="center"/>
    </xf>
    <xf numFmtId="166" fontId="102" fillId="0" borderId="37" xfId="0" applyNumberFormat="1" applyFont="1" applyBorder="1" applyAlignment="1">
      <alignment vertical="center"/>
    </xf>
    <xf numFmtId="40" fontId="102" fillId="0" borderId="17" xfId="0" applyNumberFormat="1" applyFont="1" applyBorder="1" applyAlignment="1">
      <alignment vertical="center"/>
    </xf>
    <xf numFmtId="166" fontId="102" fillId="0" borderId="33" xfId="0" applyNumberFormat="1" applyFont="1" applyBorder="1" applyAlignment="1">
      <alignment vertical="center"/>
    </xf>
    <xf numFmtId="166" fontId="106" fillId="0" borderId="33" xfId="0" applyNumberFormat="1" applyFont="1" applyBorder="1" applyAlignment="1">
      <alignment vertical="center"/>
    </xf>
    <xf numFmtId="0" fontId="106" fillId="0" borderId="17" xfId="0" applyFont="1" applyBorder="1" applyAlignment="1">
      <alignment vertical="center"/>
    </xf>
    <xf numFmtId="166" fontId="102" fillId="0" borderId="37" xfId="0" applyNumberFormat="1" applyFont="1" applyFill="1" applyBorder="1" applyAlignment="1">
      <alignment vertical="center"/>
    </xf>
    <xf numFmtId="0" fontId="102" fillId="0" borderId="21" xfId="0" applyFont="1" applyFill="1" applyBorder="1" applyAlignment="1">
      <alignment vertical="center"/>
    </xf>
    <xf numFmtId="2" fontId="107" fillId="0" borderId="17" xfId="0" applyNumberFormat="1" applyFont="1" applyBorder="1" applyAlignment="1">
      <alignment vertical="center"/>
    </xf>
    <xf numFmtId="0" fontId="107" fillId="0" borderId="17" xfId="0" applyFont="1" applyBorder="1" applyAlignment="1">
      <alignment vertical="center"/>
    </xf>
    <xf numFmtId="0" fontId="107" fillId="0" borderId="17" xfId="0" applyFont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167" fontId="49" fillId="0" borderId="76" xfId="0" applyNumberFormat="1" applyFont="1" applyBorder="1"/>
    <xf numFmtId="2" fontId="48" fillId="0" borderId="77" xfId="0" applyNumberFormat="1" applyFont="1" applyBorder="1"/>
    <xf numFmtId="0" fontId="49" fillId="0" borderId="78" xfId="0" applyFont="1" applyBorder="1" applyAlignment="1">
      <alignment horizontal="center"/>
    </xf>
    <xf numFmtId="167" fontId="49" fillId="0" borderId="79" xfId="0" applyNumberFormat="1" applyFont="1" applyBorder="1"/>
    <xf numFmtId="167" fontId="49" fillId="0" borderId="75" xfId="0" applyNumberFormat="1" applyFont="1" applyBorder="1"/>
    <xf numFmtId="2" fontId="48" fillId="0" borderId="75" xfId="0" applyNumberFormat="1" applyFont="1" applyBorder="1"/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75" fillId="15" borderId="17" xfId="0" applyFont="1" applyFill="1" applyBorder="1" applyAlignment="1">
      <alignment horizontal="right"/>
    </xf>
    <xf numFmtId="166" fontId="75" fillId="15" borderId="17" xfId="0" applyNumberFormat="1" applyFont="1" applyFill="1" applyBorder="1"/>
    <xf numFmtId="0" fontId="75" fillId="15" borderId="17" xfId="0" applyFont="1" applyFill="1" applyBorder="1"/>
    <xf numFmtId="2" fontId="75" fillId="15" borderId="17" xfId="0" applyNumberFormat="1" applyFont="1" applyFill="1" applyBorder="1" applyAlignment="1">
      <alignment horizontal="center"/>
    </xf>
    <xf numFmtId="0" fontId="75" fillId="15" borderId="17" xfId="0" applyFont="1" applyFill="1" applyBorder="1" applyAlignment="1">
      <alignment horizontal="center"/>
    </xf>
    <xf numFmtId="2" fontId="75" fillId="15" borderId="17" xfId="0" applyNumberFormat="1" applyFont="1" applyFill="1" applyBorder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164" fontId="78" fillId="0" borderId="46" xfId="0" applyNumberFormat="1" applyFont="1" applyFill="1" applyBorder="1" applyAlignment="1">
      <alignment vertical="center"/>
    </xf>
    <xf numFmtId="164" fontId="78" fillId="0" borderId="1" xfId="0" applyNumberFormat="1" applyFont="1" applyFill="1" applyBorder="1" applyAlignment="1">
      <alignment vertical="center"/>
    </xf>
    <xf numFmtId="164" fontId="78" fillId="0" borderId="69" xfId="0" applyNumberFormat="1" applyFont="1" applyFill="1" applyBorder="1" applyAlignment="1">
      <alignment vertical="center"/>
    </xf>
    <xf numFmtId="164" fontId="78" fillId="0" borderId="33" xfId="0" applyNumberFormat="1" applyFont="1" applyFill="1" applyBorder="1" applyAlignment="1">
      <alignment vertical="center"/>
    </xf>
    <xf numFmtId="164" fontId="78" fillId="0" borderId="17" xfId="0" applyNumberFormat="1" applyFont="1" applyFill="1" applyBorder="1" applyAlignment="1">
      <alignment vertical="center"/>
    </xf>
    <xf numFmtId="164" fontId="78" fillId="0" borderId="3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8" fillId="0" borderId="0" xfId="0" applyFont="1" applyAlignment="1">
      <alignment horizontal="left"/>
    </xf>
    <xf numFmtId="0" fontId="73" fillId="0" borderId="0" xfId="0" applyFont="1" applyAlignment="1"/>
    <xf numFmtId="0" fontId="53" fillId="0" borderId="0" xfId="0" applyFont="1" applyAlignment="1">
      <alignment horizontal="center" vertical="center"/>
    </xf>
    <xf numFmtId="0" fontId="0" fillId="0" borderId="0" xfId="0" applyFont="1" applyAlignment="1"/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86" fillId="0" borderId="0" xfId="0" applyFont="1" applyAlignment="1"/>
    <xf numFmtId="0" fontId="49" fillId="0" borderId="0" xfId="0" applyFont="1" applyAlignment="1">
      <alignment horizontal="left"/>
    </xf>
    <xf numFmtId="0" fontId="75" fillId="0" borderId="0" xfId="0" applyFont="1" applyAlignment="1">
      <alignment horizontal="left" vertical="center"/>
    </xf>
    <xf numFmtId="0" fontId="25" fillId="0" borderId="0" xfId="0" applyFont="1" applyAlignment="1"/>
    <xf numFmtId="0" fontId="7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3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/>
    <xf numFmtId="0" fontId="54" fillId="0" borderId="80" xfId="0" applyFont="1" applyBorder="1" applyAlignment="1">
      <alignment horizontal="center"/>
    </xf>
    <xf numFmtId="0" fontId="25" fillId="0" borderId="77" xfId="0" applyFont="1" applyBorder="1"/>
    <xf numFmtId="0" fontId="25" fillId="0" borderId="81" xfId="0" applyFont="1" applyBorder="1"/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82" xfId="0" applyFont="1" applyBorder="1" applyAlignment="1">
      <alignment horizontal="center"/>
    </xf>
    <xf numFmtId="0" fontId="49" fillId="0" borderId="77" xfId="0" applyFont="1" applyBorder="1" applyAlignment="1">
      <alignment horizontal="center"/>
    </xf>
    <xf numFmtId="0" fontId="49" fillId="0" borderId="81" xfId="0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ont="1" applyFill="1" applyAlignment="1"/>
    <xf numFmtId="0" fontId="49" fillId="0" borderId="15" xfId="0" applyFont="1" applyFill="1" applyBorder="1" applyAlignment="1">
      <alignment horizontal="center"/>
    </xf>
    <xf numFmtId="0" fontId="25" fillId="0" borderId="16" xfId="0" applyFont="1" applyFill="1" applyBorder="1"/>
    <xf numFmtId="0" fontId="25" fillId="0" borderId="17" xfId="0" applyFont="1" applyFill="1" applyBorder="1"/>
    <xf numFmtId="0" fontId="49" fillId="15" borderId="0" xfId="0" applyFont="1" applyFill="1" applyAlignment="1">
      <alignment horizontal="center"/>
    </xf>
    <xf numFmtId="0" fontId="0" fillId="15" borderId="0" xfId="0" applyFont="1" applyFill="1" applyAlignment="1"/>
    <xf numFmtId="0" fontId="76" fillId="0" borderId="0" xfId="0" applyFont="1" applyFill="1" applyAlignment="1">
      <alignment horizontal="center"/>
    </xf>
    <xf numFmtId="0" fontId="82" fillId="0" borderId="0" xfId="0" applyFont="1" applyFill="1" applyAlignment="1"/>
    <xf numFmtId="0" fontId="70" fillId="14" borderId="62" xfId="0" applyFont="1" applyFill="1" applyBorder="1" applyAlignment="1">
      <alignment horizontal="center" vertical="center" wrapText="1"/>
    </xf>
    <xf numFmtId="0" fontId="70" fillId="14" borderId="52" xfId="0" applyFont="1" applyFill="1" applyBorder="1" applyAlignment="1">
      <alignment horizontal="center" vertical="center" wrapText="1"/>
    </xf>
    <xf numFmtId="0" fontId="70" fillId="14" borderId="53" xfId="0" applyFont="1" applyFill="1" applyBorder="1" applyAlignment="1">
      <alignment horizontal="center" vertical="center" wrapText="1"/>
    </xf>
    <xf numFmtId="0" fontId="70" fillId="14" borderId="63" xfId="0" applyFont="1" applyFill="1" applyBorder="1" applyAlignment="1">
      <alignment horizontal="center" vertical="center" wrapText="1"/>
    </xf>
    <xf numFmtId="0" fontId="70" fillId="14" borderId="41" xfId="0" applyFont="1" applyFill="1" applyBorder="1" applyAlignment="1">
      <alignment horizontal="center" vertical="center" wrapText="1"/>
    </xf>
    <xf numFmtId="0" fontId="70" fillId="14" borderId="64" xfId="0" applyFont="1" applyFill="1" applyBorder="1" applyAlignment="1">
      <alignment horizontal="center" vertical="center" wrapText="1"/>
    </xf>
    <xf numFmtId="0" fontId="70" fillId="14" borderId="66" xfId="0" applyFont="1" applyFill="1" applyBorder="1" applyAlignment="1">
      <alignment horizontal="center" vertical="center" wrapText="1"/>
    </xf>
    <xf numFmtId="0" fontId="70" fillId="14" borderId="17" xfId="0" applyFont="1" applyFill="1" applyBorder="1" applyAlignment="1">
      <alignment horizontal="center" vertical="center" wrapText="1"/>
    </xf>
    <xf numFmtId="0" fontId="70" fillId="14" borderId="23" xfId="0" applyFont="1" applyFill="1" applyBorder="1" applyAlignment="1">
      <alignment horizontal="center" vertical="center" wrapText="1"/>
    </xf>
    <xf numFmtId="0" fontId="76" fillId="15" borderId="17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left"/>
    </xf>
    <xf numFmtId="0" fontId="25" fillId="0" borderId="16" xfId="0" applyFont="1" applyBorder="1"/>
    <xf numFmtId="0" fontId="25" fillId="0" borderId="17" xfId="0" applyFont="1" applyBorder="1"/>
    <xf numFmtId="0" fontId="48" fillId="0" borderId="0" xfId="0" applyFont="1" applyFill="1" applyAlignment="1">
      <alignment horizontal="center"/>
    </xf>
    <xf numFmtId="2" fontId="49" fillId="0" borderId="43" xfId="0" applyNumberFormat="1" applyFont="1" applyBorder="1" applyAlignment="1">
      <alignment horizontal="center"/>
    </xf>
    <xf numFmtId="0" fontId="25" fillId="0" borderId="43" xfId="0" applyFont="1" applyBorder="1"/>
    <xf numFmtId="0" fontId="25" fillId="0" borderId="44" xfId="0" applyFont="1" applyBorder="1"/>
    <xf numFmtId="0" fontId="70" fillId="14" borderId="57" xfId="0" applyFont="1" applyFill="1" applyBorder="1" applyAlignment="1">
      <alignment horizontal="center" vertical="center" wrapText="1"/>
    </xf>
    <xf numFmtId="0" fontId="70" fillId="14" borderId="62" xfId="0" applyFont="1" applyFill="1" applyBorder="1" applyAlignment="1">
      <alignment horizontal="center" wrapText="1"/>
    </xf>
    <xf numFmtId="0" fontId="70" fillId="14" borderId="52" xfId="0" applyFont="1" applyFill="1" applyBorder="1" applyAlignment="1">
      <alignment horizontal="center" wrapText="1"/>
    </xf>
    <xf numFmtId="0" fontId="70" fillId="14" borderId="56" xfId="0" applyFont="1" applyFill="1" applyBorder="1" applyAlignment="1">
      <alignment horizontal="center" wrapText="1"/>
    </xf>
    <xf numFmtId="0" fontId="70" fillId="14" borderId="63" xfId="0" applyFont="1" applyFill="1" applyBorder="1" applyAlignment="1">
      <alignment horizontal="center" wrapText="1"/>
    </xf>
    <xf numFmtId="0" fontId="70" fillId="14" borderId="41" xfId="0" applyFont="1" applyFill="1" applyBorder="1" applyAlignment="1">
      <alignment horizontal="center" wrapText="1"/>
    </xf>
    <xf numFmtId="0" fontId="70" fillId="14" borderId="64" xfId="0" applyFont="1" applyFill="1" applyBorder="1" applyAlignment="1">
      <alignment horizontal="center" wrapText="1"/>
    </xf>
    <xf numFmtId="2" fontId="49" fillId="15" borderId="30" xfId="0" applyNumberFormat="1" applyFont="1" applyFill="1" applyBorder="1" applyAlignment="1">
      <alignment horizontal="center" vertical="center" wrapText="1"/>
    </xf>
    <xf numFmtId="2" fontId="49" fillId="15" borderId="31" xfId="0" applyNumberFormat="1" applyFont="1" applyFill="1" applyBorder="1" applyAlignment="1">
      <alignment horizontal="center" vertical="center" wrapText="1"/>
    </xf>
    <xf numFmtId="2" fontId="49" fillId="15" borderId="32" xfId="0" applyNumberFormat="1" applyFont="1" applyFill="1" applyBorder="1" applyAlignment="1">
      <alignment horizontal="center" vertical="center" wrapText="1"/>
    </xf>
    <xf numFmtId="2" fontId="49" fillId="15" borderId="33" xfId="0" applyNumberFormat="1" applyFont="1" applyFill="1" applyBorder="1" applyAlignment="1">
      <alignment horizontal="center" vertical="center" wrapText="1"/>
    </xf>
    <xf numFmtId="2" fontId="49" fillId="15" borderId="17" xfId="0" applyNumberFormat="1" applyFont="1" applyFill="1" applyBorder="1" applyAlignment="1">
      <alignment horizontal="center" vertical="center" wrapText="1"/>
    </xf>
    <xf numFmtId="2" fontId="49" fillId="15" borderId="34" xfId="0" applyNumberFormat="1" applyFont="1" applyFill="1" applyBorder="1" applyAlignment="1">
      <alignment horizontal="center" vertical="center" wrapText="1"/>
    </xf>
    <xf numFmtId="2" fontId="49" fillId="15" borderId="38" xfId="0" applyNumberFormat="1" applyFont="1" applyFill="1" applyBorder="1" applyAlignment="1">
      <alignment horizontal="center" vertical="center" wrapText="1"/>
    </xf>
    <xf numFmtId="2" fontId="49" fillId="15" borderId="39" xfId="0" applyNumberFormat="1" applyFont="1" applyFill="1" applyBorder="1" applyAlignment="1">
      <alignment horizontal="center" vertical="center" wrapText="1"/>
    </xf>
    <xf numFmtId="2" fontId="49" fillId="15" borderId="40" xfId="0" applyNumberFormat="1" applyFont="1" applyFill="1" applyBorder="1" applyAlignment="1">
      <alignment horizontal="center" vertical="center" wrapText="1"/>
    </xf>
    <xf numFmtId="2" fontId="49" fillId="6" borderId="33" xfId="0" applyNumberFormat="1" applyFont="1" applyFill="1" applyBorder="1" applyAlignment="1">
      <alignment horizontal="center"/>
    </xf>
    <xf numFmtId="0" fontId="0" fillId="0" borderId="17" xfId="0" applyFont="1" applyBorder="1" applyAlignment="1"/>
    <xf numFmtId="0" fontId="25" fillId="0" borderId="54" xfId="0" applyFont="1" applyBorder="1"/>
    <xf numFmtId="0" fontId="70" fillId="14" borderId="54" xfId="0" applyFont="1" applyFill="1" applyBorder="1" applyAlignment="1">
      <alignment horizontal="center" vertical="center" wrapText="1"/>
    </xf>
    <xf numFmtId="166" fontId="102" fillId="0" borderId="33" xfId="0" applyNumberFormat="1" applyFont="1" applyFill="1" applyBorder="1" applyAlignment="1">
      <alignment vertical="center"/>
    </xf>
    <xf numFmtId="0" fontId="102" fillId="0" borderId="17" xfId="0" applyFont="1" applyFill="1" applyBorder="1" applyAlignment="1">
      <alignment vertical="center"/>
    </xf>
    <xf numFmtId="166" fontId="108" fillId="0" borderId="33" xfId="0" applyNumberFormat="1" applyFont="1" applyBorder="1" applyAlignment="1">
      <alignment vertical="center" wrapText="1"/>
    </xf>
    <xf numFmtId="0" fontId="109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2" fontId="103" fillId="0" borderId="17" xfId="0" applyNumberFormat="1" applyFont="1" applyBorder="1" applyAlignment="1">
      <alignment vertical="center"/>
    </xf>
    <xf numFmtId="0" fontId="103" fillId="0" borderId="17" xfId="0" applyFont="1" applyBorder="1" applyAlignment="1">
      <alignment vertical="center" wrapText="1"/>
    </xf>
    <xf numFmtId="0" fontId="80" fillId="0" borderId="17" xfId="0" applyFont="1" applyBorder="1" applyAlignment="1">
      <alignment vertical="center"/>
    </xf>
    <xf numFmtId="2" fontId="110" fillId="0" borderId="17" xfId="0" applyNumberFormat="1" applyFont="1" applyBorder="1" applyAlignment="1">
      <alignment vertical="top"/>
    </xf>
    <xf numFmtId="0" fontId="110" fillId="0" borderId="17" xfId="0" applyFont="1" applyBorder="1" applyAlignment="1">
      <alignment vertical="top"/>
    </xf>
    <xf numFmtId="0" fontId="110" fillId="0" borderId="17" xfId="0" applyFont="1" applyBorder="1" applyAlignment="1">
      <alignment vertical="top" wrapText="1"/>
    </xf>
  </cellXfs>
  <cellStyles count="5">
    <cellStyle name="Hipervínculo 2" xfId="2" xr:uid="{F5123FFF-C14D-4B9A-9B85-EDB534E509C9}"/>
    <cellStyle name="Normal" xfId="0" builtinId="0"/>
    <cellStyle name="Normal 2" xfId="1" xr:uid="{4730B36E-C0F7-4E97-9F2B-CD8E966FCECF}"/>
    <cellStyle name="Normal 3" xfId="3" xr:uid="{742C027F-5A9D-48D6-A160-CFAB958558AD}"/>
    <cellStyle name="Normal 4" xfId="4" xr:uid="{757DDEB4-6214-4834-A1EE-07B21CBC7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png"/><Relationship Id="rId5" Type="http://schemas.openxmlformats.org/officeDocument/2006/relationships/image" Target="../media/image6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185855</xdr:colOff>
      <xdr:row>0</xdr:row>
      <xdr:rowOff>182219</xdr:rowOff>
    </xdr:from>
    <xdr:to>
      <xdr:col>14</xdr:col>
      <xdr:colOff>19806</xdr:colOff>
      <xdr:row>6</xdr:row>
      <xdr:rowOff>4312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583647-8DE7-4B52-8AB8-019A4FE05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55" y="182219"/>
          <a:ext cx="5250777" cy="1230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0</xdr:row>
      <xdr:rowOff>114300</xdr:rowOff>
    </xdr:from>
    <xdr:ext cx="3933825" cy="9429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72</xdr:row>
      <xdr:rowOff>114300</xdr:rowOff>
    </xdr:from>
    <xdr:ext cx="552450" cy="581025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4875" y="12582525"/>
          <a:ext cx="552450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72</xdr:row>
      <xdr:rowOff>161925</xdr:rowOff>
    </xdr:from>
    <xdr:ext cx="923925" cy="533400"/>
    <xdr:pic>
      <xdr:nvPicPr>
        <xdr:cNvPr id="4" name="image5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5500" y="12630150"/>
          <a:ext cx="92392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238125</xdr:colOff>
      <xdr:row>73</xdr:row>
      <xdr:rowOff>9525</xdr:rowOff>
    </xdr:from>
    <xdr:ext cx="752475" cy="514350"/>
    <xdr:pic>
      <xdr:nvPicPr>
        <xdr:cNvPr id="5" name="image4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48075" y="12677775"/>
          <a:ext cx="7524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685800</xdr:colOff>
      <xdr:row>72</xdr:row>
      <xdr:rowOff>161925</xdr:rowOff>
    </xdr:from>
    <xdr:ext cx="857250" cy="638175"/>
    <xdr:pic>
      <xdr:nvPicPr>
        <xdr:cNvPr id="6" name="image6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0" y="12630150"/>
          <a:ext cx="857250" cy="63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taresshippin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37"/>
  <sheetViews>
    <sheetView tabSelected="1" topLeftCell="A95" zoomScale="115" zoomScaleNormal="115" workbookViewId="0">
      <selection activeCell="G104" sqref="G104"/>
    </sheetView>
  </sheetViews>
  <sheetFormatPr baseColWidth="10" defaultColWidth="12.625" defaultRowHeight="15" customHeight="1" x14ac:dyDescent="0.2"/>
  <cols>
    <col min="1" max="1" width="2.5" style="238" customWidth="1"/>
    <col min="2" max="2" width="4.75" style="310" customWidth="1"/>
    <col min="3" max="3" width="7.125" style="310" customWidth="1"/>
    <col min="4" max="4" width="18.25" style="310" customWidth="1"/>
    <col min="5" max="5" width="5.625" style="238" customWidth="1"/>
    <col min="6" max="6" width="7" style="238" customWidth="1"/>
    <col min="7" max="7" width="4.5" style="310" customWidth="1"/>
    <col min="8" max="8" width="2.125" style="310" customWidth="1"/>
    <col min="9" max="9" width="6.375" style="310" customWidth="1"/>
    <col min="10" max="10" width="2.75" style="310" customWidth="1"/>
    <col min="11" max="11" width="1.25" style="310" customWidth="1"/>
    <col min="12" max="12" width="1" style="310" customWidth="1"/>
    <col min="13" max="13" width="2.375" style="310" customWidth="1"/>
    <col min="14" max="14" width="5.375" style="310" customWidth="1"/>
    <col min="15" max="15" width="2.875" style="238" customWidth="1"/>
    <col min="16" max="62" width="8" style="238" customWidth="1"/>
    <col min="63" max="16384" width="12.625" style="238"/>
  </cols>
  <sheetData>
    <row r="1" spans="1:62" ht="15" customHeight="1" thickBot="1" x14ac:dyDescent="0.25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467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7.5" customHeight="1" thickBot="1" x14ac:dyDescent="0.25">
      <c r="A2" s="467"/>
      <c r="B2" s="239"/>
      <c r="C2" s="240"/>
      <c r="D2" s="241"/>
      <c r="E2" s="241"/>
      <c r="F2" s="241"/>
      <c r="G2" s="241"/>
      <c r="H2" s="241"/>
      <c r="I2" s="241"/>
      <c r="J2" s="241"/>
      <c r="K2" s="242"/>
      <c r="L2" s="242"/>
      <c r="M2" s="242"/>
      <c r="N2" s="243"/>
      <c r="O2" s="468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 customHeight="1" thickBot="1" x14ac:dyDescent="0.25">
      <c r="A3" s="468"/>
      <c r="B3" s="239"/>
      <c r="C3" s="240"/>
      <c r="D3" s="241"/>
      <c r="E3" s="241"/>
      <c r="F3" s="241"/>
      <c r="G3" s="241"/>
      <c r="H3" s="241"/>
      <c r="I3" s="241"/>
      <c r="J3" s="241"/>
      <c r="K3" s="242"/>
      <c r="L3" s="242"/>
      <c r="M3" s="242"/>
      <c r="N3" s="243"/>
      <c r="O3" s="468"/>
      <c r="P3" s="1"/>
      <c r="Q3" s="1"/>
      <c r="R3" s="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 customHeight="1" x14ac:dyDescent="0.2">
      <c r="A4" s="468"/>
      <c r="B4" s="239"/>
      <c r="C4" s="240"/>
      <c r="D4" s="241"/>
      <c r="E4" s="241"/>
      <c r="F4" s="241"/>
      <c r="G4" s="241"/>
      <c r="H4" s="241"/>
      <c r="I4" s="241"/>
      <c r="J4" s="241"/>
      <c r="K4" s="242"/>
      <c r="L4" s="242"/>
      <c r="M4" s="242"/>
      <c r="N4" s="243"/>
      <c r="O4" s="468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 customHeight="1" x14ac:dyDescent="0.2">
      <c r="A5" s="468"/>
      <c r="B5" s="244"/>
      <c r="C5" s="245"/>
      <c r="D5" s="246"/>
      <c r="E5" s="246"/>
      <c r="F5" s="246"/>
      <c r="G5" s="246"/>
      <c r="H5" s="246"/>
      <c r="I5" s="246"/>
      <c r="J5" s="246"/>
      <c r="K5" s="333"/>
      <c r="L5" s="333"/>
      <c r="M5" s="333"/>
      <c r="N5" s="247"/>
      <c r="O5" s="468"/>
      <c r="P5" s="1"/>
      <c r="Q5" s="1"/>
      <c r="R5" s="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42.75" customHeight="1" thickBot="1" x14ac:dyDescent="0.25">
      <c r="A6" s="468"/>
      <c r="B6" s="248"/>
      <c r="C6" s="249"/>
      <c r="D6" s="250"/>
      <c r="E6" s="250"/>
      <c r="F6" s="250"/>
      <c r="G6" s="250"/>
      <c r="H6" s="250"/>
      <c r="I6" s="250"/>
      <c r="J6" s="250"/>
      <c r="K6" s="251"/>
      <c r="L6" s="251"/>
      <c r="M6" s="251"/>
      <c r="N6" s="252"/>
      <c r="O6" s="468"/>
      <c r="P6" s="1"/>
      <c r="Q6" s="1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50.25" customHeight="1" x14ac:dyDescent="0.2">
      <c r="A7" s="468"/>
      <c r="B7" s="461" t="s">
        <v>361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3"/>
      <c r="O7" s="468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2.75" hidden="1" customHeight="1" x14ac:dyDescent="0.2">
      <c r="A8" s="468"/>
      <c r="B8" s="464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6"/>
      <c r="O8" s="468"/>
      <c r="P8" s="225" t="s">
        <v>318</v>
      </c>
      <c r="Q8" s="226"/>
      <c r="R8" s="226"/>
      <c r="S8" s="226"/>
      <c r="T8" s="227" t="s">
        <v>319</v>
      </c>
      <c r="U8" s="227"/>
      <c r="V8" s="227"/>
      <c r="W8" s="227"/>
      <c r="X8" s="227"/>
      <c r="Y8" s="227"/>
      <c r="Z8" s="227"/>
      <c r="AA8" s="227"/>
      <c r="AB8" s="22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7.5" customHeight="1" x14ac:dyDescent="0.2">
      <c r="A9" s="468"/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5"/>
      <c r="O9" s="468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2.75" customHeight="1" x14ac:dyDescent="0.2">
      <c r="A10" s="468"/>
      <c r="B10" s="255" t="s">
        <v>0</v>
      </c>
      <c r="C10" s="256"/>
      <c r="D10" s="245"/>
      <c r="E10" s="245"/>
      <c r="F10" s="245"/>
      <c r="G10" s="245"/>
      <c r="H10" s="245"/>
      <c r="I10" s="245"/>
      <c r="J10" s="245"/>
      <c r="K10" s="257"/>
      <c r="L10" s="257"/>
      <c r="M10" s="257" t="s">
        <v>1</v>
      </c>
      <c r="N10" s="258">
        <v>3.2808399000000001</v>
      </c>
      <c r="O10" s="468"/>
      <c r="P10" s="1"/>
      <c r="Q10" s="1"/>
      <c r="R10" s="1"/>
      <c r="S10" s="3"/>
      <c r="T10" s="229"/>
      <c r="U10" s="3"/>
      <c r="V10" s="3"/>
      <c r="W10" s="3"/>
      <c r="X10" s="234"/>
      <c r="Y10" s="234"/>
      <c r="Z10" s="234"/>
      <c r="AA10" s="234"/>
      <c r="AB10" s="23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2.75" customHeight="1" x14ac:dyDescent="0.2">
      <c r="A11" s="468"/>
      <c r="B11" s="259" t="s">
        <v>2</v>
      </c>
      <c r="C11" s="389"/>
      <c r="D11" s="245"/>
      <c r="E11" s="254"/>
      <c r="F11" s="254"/>
      <c r="G11" s="260" t="s">
        <v>3</v>
      </c>
      <c r="H11" s="261"/>
      <c r="I11" s="260" t="s">
        <v>4</v>
      </c>
      <c r="J11" s="260"/>
      <c r="K11" s="257"/>
      <c r="L11" s="257" t="s">
        <v>5</v>
      </c>
      <c r="M11" s="257"/>
      <c r="N11" s="262"/>
      <c r="O11" s="468"/>
      <c r="P11" s="1"/>
      <c r="Q11" s="1"/>
      <c r="R11" s="1"/>
      <c r="S11" s="3"/>
      <c r="T11" s="253"/>
      <c r="U11" s="3"/>
      <c r="V11" s="3"/>
      <c r="W11" s="3"/>
      <c r="X11" s="234"/>
      <c r="Y11" s="234"/>
      <c r="Z11" s="234"/>
      <c r="AA11" s="234"/>
      <c r="AB11" s="23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2.75" customHeight="1" x14ac:dyDescent="0.2">
      <c r="A12" s="468"/>
      <c r="B12" s="392">
        <f>'Calados Completo'!G90</f>
        <v>585</v>
      </c>
      <c r="C12" s="393" t="s">
        <v>6</v>
      </c>
      <c r="D12" s="394"/>
      <c r="E12" s="395"/>
      <c r="F12" s="395"/>
      <c r="G12" s="431">
        <f>'Calados Completo'!H7</f>
        <v>5.58</v>
      </c>
      <c r="H12" s="432"/>
      <c r="I12" s="433" t="str">
        <f>CONCATENATE(K12," ",L12)</f>
        <v>18' 03''</v>
      </c>
      <c r="J12" s="432" t="s">
        <v>7</v>
      </c>
      <c r="K12" s="270" t="str">
        <f>CONCATENATE(ROUNDDOWN(G12*$N$10,0),"'")</f>
        <v>18'</v>
      </c>
      <c r="L12" s="257" t="str">
        <f>CONCATENATE(IF(LEN(ROUNDDOWN(((G12*$N$10)-ROUNDDOWN(G12*$N$10,0))*12,0))=2,ROUNDDOWN(((G12*$N$10)-ROUNDDOWN(G12*$N$10,0))*12,0),CONCATENATE("0",ROUNDDOWN(((G12*$N$10)-ROUNDDOWN(G12*$N$10,0))*12,0))),"''")</f>
        <v>03''</v>
      </c>
      <c r="M12" s="257"/>
      <c r="N12" s="262"/>
      <c r="O12" s="468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2.75" customHeight="1" x14ac:dyDescent="0.2">
      <c r="A13" s="468"/>
      <c r="B13" s="392">
        <f>'Calados Completo'!G91</f>
        <v>533</v>
      </c>
      <c r="C13" s="396" t="s">
        <v>8</v>
      </c>
      <c r="D13" s="395"/>
      <c r="E13" s="395" t="s">
        <v>9</v>
      </c>
      <c r="F13" s="395"/>
      <c r="G13" s="431">
        <f>'Calados Completo'!H9</f>
        <v>6.5900000000000007</v>
      </c>
      <c r="H13" s="432"/>
      <c r="I13" s="433" t="str">
        <f>CONCATENATE(K13," ",L13)</f>
        <v>21' 07''</v>
      </c>
      <c r="J13" s="432" t="s">
        <v>7</v>
      </c>
      <c r="K13" s="270" t="str">
        <f>CONCATENATE(ROUNDDOWN(G13*$N$10,0),"'")</f>
        <v>21'</v>
      </c>
      <c r="L13" s="257" t="str">
        <f>CONCATENATE(IF(LEN(ROUNDDOWN(((G13*$N$10)-ROUNDDOWN(G13*$N$10,0))*12,0))=2,ROUNDDOWN(((G13*$N$10)-ROUNDDOWN(G13*$N$10,0))*12,0),CONCATENATE("0",ROUNDDOWN(((G13*$N$10)-ROUNDDOWN(G13*$N$10,0))*12,0))),"''")</f>
        <v>07''</v>
      </c>
      <c r="M13" s="257"/>
      <c r="N13" s="262"/>
      <c r="O13" s="468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7.5" customHeight="1" x14ac:dyDescent="0.2">
      <c r="A14" s="468"/>
      <c r="B14" s="263"/>
      <c r="C14" s="226"/>
      <c r="D14" s="245"/>
      <c r="E14" s="245"/>
      <c r="F14" s="245"/>
      <c r="G14" s="264"/>
      <c r="H14" s="265"/>
      <c r="I14" s="266"/>
      <c r="J14" s="265"/>
      <c r="K14" s="257"/>
      <c r="L14" s="257"/>
      <c r="M14" s="257"/>
      <c r="N14" s="262"/>
      <c r="O14" s="468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2.75" customHeight="1" x14ac:dyDescent="0.2">
      <c r="A15" s="468"/>
      <c r="B15" s="267"/>
      <c r="C15" s="226" t="s">
        <v>10</v>
      </c>
      <c r="D15" s="245"/>
      <c r="E15" s="245"/>
      <c r="F15" s="245"/>
      <c r="G15" s="265"/>
      <c r="H15" s="265"/>
      <c r="I15" s="266"/>
      <c r="J15" s="265"/>
      <c r="K15" s="257"/>
      <c r="L15" s="257"/>
      <c r="M15" s="257"/>
      <c r="N15" s="262"/>
      <c r="O15" s="468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.75" customHeight="1" x14ac:dyDescent="0.2">
      <c r="A16" s="468"/>
      <c r="B16" s="263">
        <f>'Calados Completo'!N91</f>
        <v>464.3</v>
      </c>
      <c r="C16" s="333" t="s">
        <v>11</v>
      </c>
      <c r="D16" s="245"/>
      <c r="E16" s="245"/>
      <c r="F16" s="245"/>
      <c r="G16" s="268">
        <f>'Calados Completo'!H13</f>
        <v>9.7800000000000011</v>
      </c>
      <c r="H16" s="265"/>
      <c r="I16" s="266" t="str">
        <f t="shared" ref="I16:I29" si="0">CONCATENATE(K16," ",L16)</f>
        <v>32' 01''</v>
      </c>
      <c r="J16" s="265" t="s">
        <v>7</v>
      </c>
      <c r="K16" s="257" t="str">
        <f t="shared" ref="K16:K29" si="1">CONCATENATE(ROUNDDOWN(G16*$N$10,0),"'")</f>
        <v>32'</v>
      </c>
      <c r="L16" s="257" t="str">
        <f t="shared" ref="L16:L29" si="2">CONCATENATE(IF(LEN(ROUNDDOWN(((G16*$N$10)-ROUNDDOWN(G16*$N$10,0))*12,0))=2,ROUNDDOWN(((G16*$N$10)-ROUNDDOWN(G16*$N$10,0))*12,0),CONCATENATE("0",ROUNDDOWN(((G16*$N$10)-ROUNDDOWN(G16*$N$10,0))*12,0))),"''")</f>
        <v>01''</v>
      </c>
      <c r="M16" s="257"/>
      <c r="N16" s="262"/>
      <c r="O16" s="468"/>
      <c r="P16" s="1"/>
      <c r="Q16" s="1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2.75" customHeight="1" x14ac:dyDescent="0.2">
      <c r="A17" s="468"/>
      <c r="B17" s="263">
        <f>'Calados Completo'!N92</f>
        <v>464</v>
      </c>
      <c r="C17" s="333" t="s">
        <v>12</v>
      </c>
      <c r="D17" s="245"/>
      <c r="E17" s="245"/>
      <c r="F17" s="245"/>
      <c r="G17" s="268">
        <f>'Calados Completo'!H13</f>
        <v>9.7800000000000011</v>
      </c>
      <c r="H17" s="265"/>
      <c r="I17" s="266" t="str">
        <f t="shared" si="0"/>
        <v>32' 01''</v>
      </c>
      <c r="J17" s="265" t="s">
        <v>7</v>
      </c>
      <c r="K17" s="257" t="str">
        <f t="shared" si="1"/>
        <v>32'</v>
      </c>
      <c r="L17" s="257" t="str">
        <f t="shared" si="2"/>
        <v>01''</v>
      </c>
      <c r="M17" s="257"/>
      <c r="N17" s="262"/>
      <c r="O17" s="468"/>
      <c r="P17" s="1"/>
      <c r="Q17" s="1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2.75" customHeight="1" x14ac:dyDescent="0.2">
      <c r="A18" s="468"/>
      <c r="B18" s="263">
        <f>'Calados Completo'!N93</f>
        <v>463</v>
      </c>
      <c r="C18" s="333" t="s">
        <v>13</v>
      </c>
      <c r="D18" s="245"/>
      <c r="E18" s="245"/>
      <c r="F18" s="245"/>
      <c r="G18" s="268">
        <f>'Calados Completo'!H13</f>
        <v>9.7800000000000011</v>
      </c>
      <c r="H18" s="265"/>
      <c r="I18" s="266" t="str">
        <f t="shared" si="0"/>
        <v>32' 01''</v>
      </c>
      <c r="J18" s="265" t="s">
        <v>7</v>
      </c>
      <c r="K18" s="257" t="str">
        <f t="shared" si="1"/>
        <v>32'</v>
      </c>
      <c r="L18" s="257" t="str">
        <f t="shared" si="2"/>
        <v>01''</v>
      </c>
      <c r="M18" s="257"/>
      <c r="N18" s="262"/>
      <c r="O18" s="468"/>
      <c r="P18" s="1"/>
      <c r="Q18" s="1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2.75" customHeight="1" x14ac:dyDescent="0.2">
      <c r="A19" s="468"/>
      <c r="B19" s="263">
        <f>'Calados Completo'!N94</f>
        <v>462.2</v>
      </c>
      <c r="C19" s="333" t="s">
        <v>14</v>
      </c>
      <c r="D19" s="245"/>
      <c r="E19" s="245"/>
      <c r="F19" s="245"/>
      <c r="G19" s="268">
        <f>'Calados Completo'!H13</f>
        <v>9.7800000000000011</v>
      </c>
      <c r="H19" s="265"/>
      <c r="I19" s="266" t="str">
        <f t="shared" si="0"/>
        <v>32' 01''</v>
      </c>
      <c r="J19" s="265" t="s">
        <v>7</v>
      </c>
      <c r="K19" s="257" t="str">
        <f t="shared" si="1"/>
        <v>32'</v>
      </c>
      <c r="L19" s="257" t="str">
        <f t="shared" si="2"/>
        <v>01''</v>
      </c>
      <c r="M19" s="257"/>
      <c r="N19" s="262"/>
      <c r="O19" s="468"/>
      <c r="P19" s="1"/>
      <c r="Q19" s="1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2.75" customHeight="1" x14ac:dyDescent="0.2">
      <c r="A20" s="468"/>
      <c r="B20" s="263">
        <f>'Calados Completo'!N95</f>
        <v>462</v>
      </c>
      <c r="C20" s="333" t="s">
        <v>15</v>
      </c>
      <c r="D20" s="245"/>
      <c r="E20" s="245"/>
      <c r="F20" s="245"/>
      <c r="G20" s="268">
        <f>'Calados Completo'!H13</f>
        <v>9.7800000000000011</v>
      </c>
      <c r="H20" s="265"/>
      <c r="I20" s="266" t="str">
        <f t="shared" si="0"/>
        <v>32' 01''</v>
      </c>
      <c r="J20" s="265" t="s">
        <v>7</v>
      </c>
      <c r="K20" s="257" t="str">
        <f t="shared" si="1"/>
        <v>32'</v>
      </c>
      <c r="L20" s="257" t="str">
        <f t="shared" si="2"/>
        <v>01''</v>
      </c>
      <c r="M20" s="257"/>
      <c r="N20" s="262"/>
      <c r="O20" s="468"/>
      <c r="P20" s="1"/>
      <c r="Q20" s="1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 customHeight="1" x14ac:dyDescent="0.2">
      <c r="A21" s="468"/>
      <c r="B21" s="263">
        <f>'Calados Completo'!N96</f>
        <v>461.2</v>
      </c>
      <c r="C21" s="333" t="s">
        <v>16</v>
      </c>
      <c r="D21" s="245"/>
      <c r="E21" s="245"/>
      <c r="F21" s="245"/>
      <c r="G21" s="268">
        <f>'Calados Completo'!H13</f>
        <v>9.7800000000000011</v>
      </c>
      <c r="H21" s="265"/>
      <c r="I21" s="266" t="str">
        <f t="shared" si="0"/>
        <v>32' 01''</v>
      </c>
      <c r="J21" s="265" t="s">
        <v>7</v>
      </c>
      <c r="K21" s="257" t="str">
        <f t="shared" si="1"/>
        <v>32'</v>
      </c>
      <c r="L21" s="257" t="str">
        <f t="shared" si="2"/>
        <v>01''</v>
      </c>
      <c r="M21" s="257"/>
      <c r="N21" s="262"/>
      <c r="O21" s="468"/>
      <c r="P21" s="1"/>
      <c r="Q21" s="1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 customHeight="1" x14ac:dyDescent="0.2">
      <c r="A22" s="468"/>
      <c r="B22" s="263">
        <f>'Calados Completo'!N97</f>
        <v>460.5</v>
      </c>
      <c r="C22" s="333" t="s">
        <v>17</v>
      </c>
      <c r="D22" s="245"/>
      <c r="E22" s="245"/>
      <c r="F22" s="245"/>
      <c r="G22" s="268">
        <f>'Calados Completo'!H13</f>
        <v>9.7800000000000011</v>
      </c>
      <c r="H22" s="265"/>
      <c r="I22" s="266" t="str">
        <f t="shared" si="0"/>
        <v>32' 01''</v>
      </c>
      <c r="J22" s="265" t="s">
        <v>7</v>
      </c>
      <c r="K22" s="257" t="str">
        <f t="shared" si="1"/>
        <v>32'</v>
      </c>
      <c r="L22" s="257" t="str">
        <f t="shared" si="2"/>
        <v>01''</v>
      </c>
      <c r="M22" s="257"/>
      <c r="N22" s="262"/>
      <c r="O22" s="468"/>
      <c r="P22" s="1"/>
      <c r="Q22" s="1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 customHeight="1" x14ac:dyDescent="0.2">
      <c r="A23" s="468"/>
      <c r="B23" s="263">
        <f>'Calados Completo'!N98</f>
        <v>458.2</v>
      </c>
      <c r="C23" s="333" t="s">
        <v>18</v>
      </c>
      <c r="D23" s="245"/>
      <c r="E23" s="245"/>
      <c r="F23" s="245"/>
      <c r="G23" s="268">
        <f>'Calados Completo'!H13</f>
        <v>9.7800000000000011</v>
      </c>
      <c r="H23" s="265"/>
      <c r="I23" s="266" t="str">
        <f t="shared" si="0"/>
        <v>32' 01''</v>
      </c>
      <c r="J23" s="265" t="s">
        <v>7</v>
      </c>
      <c r="K23" s="257" t="str">
        <f t="shared" si="1"/>
        <v>32'</v>
      </c>
      <c r="L23" s="257" t="str">
        <f t="shared" si="2"/>
        <v>01''</v>
      </c>
      <c r="M23" s="257"/>
      <c r="N23" s="262"/>
      <c r="O23" s="468"/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 customHeight="1" x14ac:dyDescent="0.2">
      <c r="A24" s="468"/>
      <c r="B24" s="263">
        <f>'Calados Completo'!N99</f>
        <v>457</v>
      </c>
      <c r="C24" s="333" t="s">
        <v>19</v>
      </c>
      <c r="D24" s="245"/>
      <c r="E24" s="245"/>
      <c r="F24" s="245"/>
      <c r="G24" s="268">
        <f>'Calados Completo'!H13</f>
        <v>9.7800000000000011</v>
      </c>
      <c r="H24" s="265"/>
      <c r="I24" s="266" t="str">
        <f t="shared" si="0"/>
        <v>32' 01''</v>
      </c>
      <c r="J24" s="265" t="s">
        <v>7</v>
      </c>
      <c r="K24" s="257" t="str">
        <f t="shared" si="1"/>
        <v>32'</v>
      </c>
      <c r="L24" s="257" t="str">
        <f t="shared" si="2"/>
        <v>01''</v>
      </c>
      <c r="M24" s="257"/>
      <c r="N24" s="262"/>
      <c r="O24" s="468"/>
      <c r="P24" s="1"/>
      <c r="Q24" s="1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 customHeight="1" x14ac:dyDescent="0.2">
      <c r="A25" s="468"/>
      <c r="B25" s="263">
        <f>'Calados Completo'!N100</f>
        <v>456</v>
      </c>
      <c r="C25" s="333" t="s">
        <v>20</v>
      </c>
      <c r="D25" s="245"/>
      <c r="E25" s="245"/>
      <c r="F25" s="245"/>
      <c r="G25" s="268">
        <f>'Calados Completo'!H13</f>
        <v>9.7800000000000011</v>
      </c>
      <c r="H25" s="265"/>
      <c r="I25" s="266" t="str">
        <f t="shared" si="0"/>
        <v>32' 01''</v>
      </c>
      <c r="J25" s="265" t="s">
        <v>7</v>
      </c>
      <c r="K25" s="257" t="str">
        <f t="shared" si="1"/>
        <v>32'</v>
      </c>
      <c r="L25" s="257" t="str">
        <f t="shared" si="2"/>
        <v>01''</v>
      </c>
      <c r="M25" s="257"/>
      <c r="N25" s="262"/>
      <c r="O25" s="468"/>
      <c r="P25" s="1"/>
      <c r="Q25" s="1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 customHeight="1" x14ac:dyDescent="0.2">
      <c r="A26" s="468"/>
      <c r="B26" s="263">
        <f>'Calados Completo'!N101</f>
        <v>455.5</v>
      </c>
      <c r="C26" s="333" t="s">
        <v>21</v>
      </c>
      <c r="D26" s="245"/>
      <c r="E26" s="245"/>
      <c r="F26" s="245"/>
      <c r="G26" s="268">
        <f>'Calados Completo'!H13</f>
        <v>9.7800000000000011</v>
      </c>
      <c r="H26" s="265"/>
      <c r="I26" s="266" t="str">
        <f t="shared" si="0"/>
        <v>32' 01''</v>
      </c>
      <c r="J26" s="265" t="s">
        <v>7</v>
      </c>
      <c r="K26" s="257" t="str">
        <f t="shared" si="1"/>
        <v>32'</v>
      </c>
      <c r="L26" s="257" t="str">
        <f t="shared" si="2"/>
        <v>01''</v>
      </c>
      <c r="M26" s="257"/>
      <c r="N26" s="262"/>
      <c r="O26" s="468"/>
      <c r="P26" s="1"/>
      <c r="Q26" s="1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 customHeight="1" x14ac:dyDescent="0.2">
      <c r="A27" s="468"/>
      <c r="B27" s="263">
        <f>'Calados Completo'!N102</f>
        <v>454.8</v>
      </c>
      <c r="C27" s="333" t="s">
        <v>22</v>
      </c>
      <c r="D27" s="245"/>
      <c r="E27" s="245"/>
      <c r="F27" s="245"/>
      <c r="G27" s="268">
        <f>'Calados Completo'!H13</f>
        <v>9.7800000000000011</v>
      </c>
      <c r="H27" s="265"/>
      <c r="I27" s="266" t="str">
        <f t="shared" si="0"/>
        <v>32' 01''</v>
      </c>
      <c r="J27" s="265" t="s">
        <v>7</v>
      </c>
      <c r="K27" s="257" t="str">
        <f t="shared" si="1"/>
        <v>32'</v>
      </c>
      <c r="L27" s="257" t="str">
        <f t="shared" si="2"/>
        <v>01''</v>
      </c>
      <c r="M27" s="257"/>
      <c r="N27" s="262"/>
      <c r="O27" s="468"/>
      <c r="P27" s="1"/>
      <c r="Q27" s="1"/>
      <c r="R27" s="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2.75" customHeight="1" x14ac:dyDescent="0.2">
      <c r="A28" s="468"/>
      <c r="B28" s="263">
        <f>'Calados Completo'!N103</f>
        <v>454</v>
      </c>
      <c r="C28" s="333" t="s">
        <v>23</v>
      </c>
      <c r="D28" s="245"/>
      <c r="E28" s="254"/>
      <c r="F28" s="254"/>
      <c r="G28" s="268">
        <f>'Calados Completo'!H13</f>
        <v>9.7800000000000011</v>
      </c>
      <c r="H28" s="265"/>
      <c r="I28" s="266" t="str">
        <f t="shared" si="0"/>
        <v>32' 01''</v>
      </c>
      <c r="J28" s="265" t="s">
        <v>7</v>
      </c>
      <c r="K28" s="257" t="str">
        <f t="shared" si="1"/>
        <v>32'</v>
      </c>
      <c r="L28" s="257" t="str">
        <f t="shared" si="2"/>
        <v>01''</v>
      </c>
      <c r="M28" s="257"/>
      <c r="N28" s="262"/>
      <c r="O28" s="468"/>
      <c r="P28" s="1"/>
      <c r="Q28" s="1"/>
      <c r="R28" s="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4.25" customHeight="1" x14ac:dyDescent="0.2">
      <c r="A29" s="468"/>
      <c r="B29" s="398">
        <f>'Calados Completo'!N105</f>
        <v>452.8</v>
      </c>
      <c r="C29" s="399" t="s">
        <v>24</v>
      </c>
      <c r="D29" s="402"/>
      <c r="E29" s="397" t="s">
        <v>25</v>
      </c>
      <c r="F29" s="397"/>
      <c r="G29" s="401">
        <f>'Calados Completo'!H14</f>
        <v>9.18</v>
      </c>
      <c r="H29" s="402"/>
      <c r="I29" s="403" t="str">
        <f t="shared" si="0"/>
        <v>30' 01''</v>
      </c>
      <c r="J29" s="402" t="s">
        <v>7</v>
      </c>
      <c r="K29" s="404" t="str">
        <f t="shared" si="1"/>
        <v>30'</v>
      </c>
      <c r="L29" s="257" t="str">
        <f t="shared" si="2"/>
        <v>01''</v>
      </c>
      <c r="M29" s="257"/>
      <c r="N29" s="262"/>
      <c r="O29" s="468"/>
      <c r="P29" s="236" t="s">
        <v>25</v>
      </c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2.75" customHeight="1" x14ac:dyDescent="0.2">
      <c r="A30" s="468"/>
      <c r="B30" s="398">
        <f>'Calados Completo'!N107</f>
        <v>451.5</v>
      </c>
      <c r="C30" s="399" t="s">
        <v>27</v>
      </c>
      <c r="D30" s="400"/>
      <c r="E30" s="397"/>
      <c r="F30" s="397"/>
      <c r="G30" s="401"/>
      <c r="H30" s="402"/>
      <c r="I30" s="403"/>
      <c r="J30" s="402"/>
      <c r="K30" s="404" t="str">
        <f>CONCATENATE(ROUNDDOWN(G30*$N$10,0),"'")</f>
        <v>0'</v>
      </c>
      <c r="L30" s="257" t="str">
        <f>CONCATENATE(IF(LEN(ROUNDDOWN(((G30*$N$10)-ROUNDDOWN(G30*$N$10,0))*12,0))=2,ROUNDDOWN(((G30*$N$10)-ROUNDDOWN(G30*$N$10,0))*12,0),CONCATENATE("0",ROUNDDOWN(((G30*$N$10)-ROUNDDOWN(G30*$N$10,0))*12,0))),"''")</f>
        <v>00''</v>
      </c>
      <c r="M30" s="257"/>
      <c r="N30" s="262"/>
      <c r="O30" s="468"/>
      <c r="P30" s="236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2.75" customHeight="1" x14ac:dyDescent="0.2">
      <c r="A31" s="468"/>
      <c r="B31" s="398"/>
      <c r="C31" s="402" t="s">
        <v>304</v>
      </c>
      <c r="D31" s="400"/>
      <c r="E31" s="400"/>
      <c r="F31" s="400"/>
      <c r="G31" s="401">
        <f>'Calados Completo'!H16</f>
        <v>8.08</v>
      </c>
      <c r="H31" s="402"/>
      <c r="I31" s="403" t="str">
        <f t="shared" ref="I31:I32" si="3">CONCATENATE(K31," ",L31)</f>
        <v>26' 06''</v>
      </c>
      <c r="J31" s="402" t="s">
        <v>7</v>
      </c>
      <c r="K31" s="404" t="str">
        <f>CONCATENATE(ROUNDDOWN(G31*$N$10,0),"'")</f>
        <v>26'</v>
      </c>
      <c r="L31" s="257" t="str">
        <f>CONCATENATE(IF(LEN(ROUNDDOWN(((G31*$N$10)-ROUNDDOWN(G31*$N$10,0))*12,0))=2,ROUNDDOWN(((G31*$N$10)-ROUNDDOWN(G31*$N$10,0))*12,0),CONCATENATE("0",ROUNDDOWN(((G31*$N$10)-ROUNDDOWN(G31*$N$10,0))*12,0))),"''")</f>
        <v>06''</v>
      </c>
      <c r="M31" s="257"/>
      <c r="N31" s="262"/>
      <c r="O31" s="468"/>
      <c r="P31" s="265" t="s">
        <v>304</v>
      </c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2.75" customHeight="1" x14ac:dyDescent="0.2">
      <c r="A32" s="468"/>
      <c r="B32" s="398"/>
      <c r="C32" s="402" t="s">
        <v>309</v>
      </c>
      <c r="D32" s="400"/>
      <c r="E32" s="400"/>
      <c r="F32" s="400"/>
      <c r="G32" s="401">
        <f>'Calados Completo'!H17</f>
        <v>3.8799999999999994</v>
      </c>
      <c r="H32" s="402"/>
      <c r="I32" s="403" t="str">
        <f t="shared" si="3"/>
        <v>12' 08''</v>
      </c>
      <c r="J32" s="402" t="s">
        <v>7</v>
      </c>
      <c r="K32" s="404" t="str">
        <f>CONCATENATE(ROUNDDOWN(G32*$N$10,0),"'")</f>
        <v>12'</v>
      </c>
      <c r="L32" s="257" t="str">
        <f>CONCATENATE(IF(LEN(ROUNDDOWN(((G32*$N$10)-ROUNDDOWN(G32*$N$10,0))*12,0))=2,ROUNDDOWN(((G32*$N$10)-ROUNDDOWN(G32*$N$10,0))*12,0),CONCATENATE("0",ROUNDDOWN(((G32*$N$10)-ROUNDDOWN(G32*$N$10,0))*12,0))),"''")</f>
        <v>08''</v>
      </c>
      <c r="M32" s="257"/>
      <c r="N32" s="262"/>
      <c r="O32" s="468"/>
      <c r="P32" s="265" t="s">
        <v>309</v>
      </c>
      <c r="Q32" s="1"/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2.75" customHeight="1" x14ac:dyDescent="0.2">
      <c r="A33" s="468"/>
      <c r="B33" s="263">
        <f>'Calados Completo'!N108</f>
        <v>451.3</v>
      </c>
      <c r="C33" s="333" t="s">
        <v>163</v>
      </c>
      <c r="D33" s="245"/>
      <c r="E33" s="269" t="s">
        <v>291</v>
      </c>
      <c r="F33" s="269"/>
      <c r="G33" s="268"/>
      <c r="H33" s="265"/>
      <c r="I33" s="266"/>
      <c r="J33" s="265"/>
      <c r="K33" s="257" t="str">
        <f>CONCATENATE(ROUNDDOWN(G33*$N$10,0),"'")</f>
        <v>0'</v>
      </c>
      <c r="L33" s="257" t="str">
        <f>CONCATENATE(IF(LEN(ROUNDDOWN(((G33*$N$10)-ROUNDDOWN(G33*$N$10,0))*12,0))=2,ROUNDDOWN(((G33*$N$10)-ROUNDDOWN(G33*$N$10,0))*12,0),CONCATENATE("0",ROUNDDOWN(((G33*$N$10)-ROUNDDOWN(G33*$N$10,0))*12,0))),"''")</f>
        <v>00''</v>
      </c>
      <c r="M33" s="257"/>
      <c r="N33" s="262"/>
      <c r="O33" s="468"/>
      <c r="P33" s="236"/>
      <c r="Q33" s="1"/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2.75" customHeight="1" x14ac:dyDescent="0.2">
      <c r="A34" s="468"/>
      <c r="B34" s="263"/>
      <c r="C34" s="265" t="s">
        <v>311</v>
      </c>
      <c r="D34" s="245"/>
      <c r="E34" s="269"/>
      <c r="F34" s="269"/>
      <c r="G34" s="268">
        <f>'Calados Completo'!H24</f>
        <v>9.68</v>
      </c>
      <c r="H34" s="265"/>
      <c r="I34" s="266" t="str">
        <f>CONCATENATE(K34," ",L34)</f>
        <v>31' 09''</v>
      </c>
      <c r="J34" s="265" t="s">
        <v>7</v>
      </c>
      <c r="K34" s="257" t="str">
        <f>CONCATENATE(ROUNDDOWN(G34*$N$10,0),"'")</f>
        <v>31'</v>
      </c>
      <c r="L34" s="257" t="str">
        <f>CONCATENATE(IF(LEN(ROUNDDOWN(((G34*$N$10)-ROUNDDOWN(G34*$N$10,0))*12,0))=2,ROUNDDOWN(((G34*$N$10)-ROUNDDOWN(G34*$N$10,0))*12,0),CONCATENATE("0",ROUNDDOWN(((G34*$N$10)-ROUNDDOWN(G34*$N$10,0))*12,0))),"''")</f>
        <v>09''</v>
      </c>
      <c r="M34" s="257"/>
      <c r="N34" s="262"/>
      <c r="O34" s="468"/>
      <c r="P34" s="265" t="s">
        <v>311</v>
      </c>
      <c r="Q34" s="1"/>
      <c r="R34" s="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2.75" customHeight="1" x14ac:dyDescent="0.2">
      <c r="A35" s="468"/>
      <c r="B35" s="263"/>
      <c r="C35" s="402" t="s">
        <v>308</v>
      </c>
      <c r="D35" s="400"/>
      <c r="E35" s="400"/>
      <c r="F35" s="400"/>
      <c r="G35" s="401">
        <f>'Calados Completo'!H25</f>
        <v>3.8799999999999994</v>
      </c>
      <c r="H35" s="402"/>
      <c r="I35" s="403" t="str">
        <f>CONCATENATE(K35," ",L35)</f>
        <v>12' 08''</v>
      </c>
      <c r="J35" s="402" t="s">
        <v>7</v>
      </c>
      <c r="K35" s="257" t="str">
        <f>CONCATENATE(ROUNDDOWN(G35*$N$10,0),"'")</f>
        <v>12'</v>
      </c>
      <c r="L35" s="257" t="str">
        <f>CONCATENATE(IF(LEN(ROUNDDOWN(((G35*$N$10)-ROUNDDOWN(G35*$N$10,0))*12,0))=2,ROUNDDOWN(((G35*$N$10)-ROUNDDOWN(G35*$N$10,0))*12,0),CONCATENATE("0",ROUNDDOWN(((G35*$N$10)-ROUNDDOWN(G35*$N$10,0))*12,0))),"''")</f>
        <v>08''</v>
      </c>
      <c r="M35" s="257"/>
      <c r="N35" s="262"/>
      <c r="O35" s="468"/>
      <c r="P35" s="265" t="s">
        <v>308</v>
      </c>
      <c r="Q35" s="1"/>
      <c r="R35" s="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2.75" customHeight="1" x14ac:dyDescent="0.2">
      <c r="A36" s="468"/>
      <c r="B36" s="263">
        <f>'Calados Completo'!N109</f>
        <v>451</v>
      </c>
      <c r="C36" s="333" t="s">
        <v>328</v>
      </c>
      <c r="D36" s="245"/>
      <c r="E36" s="269" t="s">
        <v>291</v>
      </c>
      <c r="F36" s="269"/>
      <c r="G36" s="268">
        <f>'Calados Completo'!H26</f>
        <v>9.8000000000000007</v>
      </c>
      <c r="H36" s="265"/>
      <c r="I36" s="266" t="str">
        <f>CONCATENATE(K36," ",L36)</f>
        <v>32' 01''</v>
      </c>
      <c r="J36" s="265" t="s">
        <v>7</v>
      </c>
      <c r="K36" s="257" t="str">
        <f>CONCATENATE(ROUNDDOWN(G36*$N$10,0),"'")</f>
        <v>32'</v>
      </c>
      <c r="L36" s="257" t="str">
        <f>CONCATENATE(IF(LEN(ROUNDDOWN(((G36*$N$10)-ROUNDDOWN(G36*$N$10,0))*12,0))=2,ROUNDDOWN(((G36*$N$10)-ROUNDDOWN(G36*$N$10,0))*12,0),CONCATENATE("0",ROUNDDOWN(((G36*$N$10)-ROUNDDOWN(G36*$N$10,0))*12,0))),"''")</f>
        <v>01''</v>
      </c>
      <c r="M36" s="257"/>
      <c r="N36" s="262"/>
      <c r="O36" s="468"/>
      <c r="P36" s="233" t="s">
        <v>291</v>
      </c>
      <c r="Q36" s="1"/>
      <c r="R36" s="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2.75" customHeight="1" x14ac:dyDescent="0.2">
      <c r="A37" s="468"/>
      <c r="B37" s="263">
        <f>'Calados Completo'!N111</f>
        <v>449.5</v>
      </c>
      <c r="C37" s="333" t="s">
        <v>329</v>
      </c>
      <c r="D37" s="245"/>
      <c r="E37" s="269" t="s">
        <v>291</v>
      </c>
      <c r="F37" s="269"/>
      <c r="G37" s="268">
        <f>'Calados Completo'!H26</f>
        <v>9.8000000000000007</v>
      </c>
      <c r="H37" s="265"/>
      <c r="I37" s="266" t="str">
        <f t="shared" ref="I37:I59" si="4">CONCATENATE(K37," ",L37)</f>
        <v>32' 01''</v>
      </c>
      <c r="J37" s="265" t="s">
        <v>7</v>
      </c>
      <c r="K37" s="257" t="str">
        <f t="shared" ref="K37:K59" si="5">CONCATENATE(ROUNDDOWN(G37*$N$10,0),"'")</f>
        <v>32'</v>
      </c>
      <c r="L37" s="257" t="str">
        <f t="shared" ref="L37:L59" si="6">CONCATENATE(IF(LEN(ROUNDDOWN(((G37*$N$10)-ROUNDDOWN(G37*$N$10,0))*12,0))=2,ROUNDDOWN(((G37*$N$10)-ROUNDDOWN(G37*$N$10,0))*12,0),CONCATENATE("0",ROUNDDOWN(((G37*$N$10)-ROUNDDOWN(G37*$N$10,0))*12,0))),"''")</f>
        <v>01''</v>
      </c>
      <c r="M37" s="257"/>
      <c r="N37" s="262"/>
      <c r="O37" s="468"/>
      <c r="P37" s="233" t="s">
        <v>291</v>
      </c>
      <c r="Q37" s="1"/>
      <c r="R37" s="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2.75" customHeight="1" x14ac:dyDescent="0.2">
      <c r="A38" s="468"/>
      <c r="B38" s="263">
        <f>'Calados Completo'!N112</f>
        <v>448.8</v>
      </c>
      <c r="C38" s="333" t="s">
        <v>330</v>
      </c>
      <c r="D38" s="245"/>
      <c r="E38" s="269" t="s">
        <v>291</v>
      </c>
      <c r="F38" s="269"/>
      <c r="G38" s="268">
        <f>'Calados Completo'!H26</f>
        <v>9.8000000000000007</v>
      </c>
      <c r="H38" s="265"/>
      <c r="I38" s="266" t="str">
        <f t="shared" si="4"/>
        <v>32' 01''</v>
      </c>
      <c r="J38" s="265" t="s">
        <v>7</v>
      </c>
      <c r="K38" s="257" t="str">
        <f t="shared" si="5"/>
        <v>32'</v>
      </c>
      <c r="L38" s="257" t="str">
        <f t="shared" si="6"/>
        <v>01''</v>
      </c>
      <c r="M38" s="257"/>
      <c r="N38" s="262"/>
      <c r="O38" s="468"/>
      <c r="P38" s="233" t="s">
        <v>291</v>
      </c>
      <c r="Q38" s="1"/>
      <c r="R38" s="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2.75" customHeight="1" x14ac:dyDescent="0.2">
      <c r="A39" s="468"/>
      <c r="B39" s="263">
        <f>'Calados Completo'!N113</f>
        <v>448.3</v>
      </c>
      <c r="C39" s="333" t="s">
        <v>331</v>
      </c>
      <c r="D39" s="245"/>
      <c r="E39" s="269" t="s">
        <v>291</v>
      </c>
      <c r="F39" s="269"/>
      <c r="G39" s="268">
        <f>'Calados Completo'!H26</f>
        <v>9.8000000000000007</v>
      </c>
      <c r="H39" s="265"/>
      <c r="I39" s="266" t="str">
        <f t="shared" si="4"/>
        <v>32' 01''</v>
      </c>
      <c r="J39" s="265" t="s">
        <v>7</v>
      </c>
      <c r="K39" s="257" t="str">
        <f t="shared" si="5"/>
        <v>32'</v>
      </c>
      <c r="L39" s="257" t="str">
        <f t="shared" si="6"/>
        <v>01''</v>
      </c>
      <c r="M39" s="257"/>
      <c r="N39" s="262"/>
      <c r="O39" s="468"/>
      <c r="P39" s="233" t="s">
        <v>291</v>
      </c>
      <c r="Q39" s="1"/>
      <c r="R39" s="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2.75" customHeight="1" x14ac:dyDescent="0.2">
      <c r="A40" s="468"/>
      <c r="B40" s="263"/>
      <c r="C40" s="265" t="s">
        <v>332</v>
      </c>
      <c r="D40" s="265"/>
      <c r="E40" s="332"/>
      <c r="F40" s="332"/>
      <c r="G40" s="268"/>
      <c r="H40" s="265"/>
      <c r="I40" s="266"/>
      <c r="J40" s="265"/>
      <c r="K40" s="257"/>
      <c r="L40" s="257"/>
      <c r="M40" s="257"/>
      <c r="N40" s="262"/>
      <c r="O40" s="468"/>
      <c r="P40" s="233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2.75" customHeight="1" x14ac:dyDescent="0.2">
      <c r="A41" s="468"/>
      <c r="B41" s="263"/>
      <c r="C41" s="265" t="s">
        <v>325</v>
      </c>
      <c r="D41" s="265"/>
      <c r="E41" s="332"/>
      <c r="F41" s="332"/>
      <c r="G41" s="268"/>
      <c r="H41" s="265"/>
      <c r="I41" s="266"/>
      <c r="J41" s="265"/>
      <c r="K41" s="257"/>
      <c r="L41" s="257"/>
      <c r="M41" s="257"/>
      <c r="N41" s="262"/>
      <c r="O41" s="468"/>
      <c r="P41" s="265" t="s">
        <v>325</v>
      </c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2.75" customHeight="1" x14ac:dyDescent="0.2">
      <c r="A42" s="468"/>
      <c r="B42" s="263"/>
      <c r="C42" s="265" t="s">
        <v>327</v>
      </c>
      <c r="D42" s="265"/>
      <c r="E42" s="332"/>
      <c r="F42" s="332"/>
      <c r="G42" s="268"/>
      <c r="H42" s="265"/>
      <c r="I42" s="266"/>
      <c r="J42" s="265"/>
      <c r="K42" s="257"/>
      <c r="L42" s="257"/>
      <c r="M42" s="257"/>
      <c r="N42" s="262"/>
      <c r="O42" s="468"/>
      <c r="P42" s="265" t="s">
        <v>327</v>
      </c>
      <c r="Q42" s="1"/>
      <c r="R42" s="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2.75" customHeight="1" x14ac:dyDescent="0.2">
      <c r="A43" s="468"/>
      <c r="B43" s="263"/>
      <c r="C43" s="265" t="s">
        <v>326</v>
      </c>
      <c r="D43" s="265"/>
      <c r="E43" s="332"/>
      <c r="F43" s="332"/>
      <c r="G43" s="268"/>
      <c r="H43" s="265"/>
      <c r="I43" s="266"/>
      <c r="J43" s="265"/>
      <c r="K43" s="257"/>
      <c r="L43" s="257"/>
      <c r="M43" s="257"/>
      <c r="N43" s="262"/>
      <c r="O43" s="468"/>
      <c r="P43" s="265" t="s">
        <v>326</v>
      </c>
      <c r="Q43" s="1"/>
      <c r="R43" s="1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2.75" customHeight="1" x14ac:dyDescent="0.2">
      <c r="A44" s="468"/>
      <c r="B44" s="398">
        <f>'Calados Completo'!N113</f>
        <v>448.3</v>
      </c>
      <c r="C44" s="399" t="s">
        <v>320</v>
      </c>
      <c r="D44" s="400"/>
      <c r="E44" s="397"/>
      <c r="F44" s="397"/>
      <c r="G44" s="401"/>
      <c r="H44" s="402"/>
      <c r="I44" s="403"/>
      <c r="J44" s="402"/>
      <c r="K44" s="408" t="str">
        <f t="shared" si="5"/>
        <v>0'</v>
      </c>
      <c r="L44" s="409" t="str">
        <f t="shared" si="6"/>
        <v>00''</v>
      </c>
      <c r="M44" s="410"/>
      <c r="N44" s="262"/>
      <c r="O44" s="468"/>
      <c r="P44" s="236" t="s">
        <v>25</v>
      </c>
      <c r="Q44" s="1"/>
      <c r="R44" s="1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2.75" customHeight="1" x14ac:dyDescent="0.2">
      <c r="A45" s="468"/>
      <c r="B45" s="398"/>
      <c r="C45" s="402" t="s">
        <v>323</v>
      </c>
      <c r="D45" s="400"/>
      <c r="E45" s="397"/>
      <c r="F45" s="397"/>
      <c r="G45" s="401">
        <f>'Calados Completo'!H28</f>
        <v>7.68</v>
      </c>
      <c r="H45" s="402"/>
      <c r="I45" s="403" t="str">
        <f t="shared" ref="I45:I46" si="7">CONCATENATE(K45," ",L45)</f>
        <v>25' 02''</v>
      </c>
      <c r="J45" s="402" t="s">
        <v>7</v>
      </c>
      <c r="K45" s="408" t="str">
        <f t="shared" ref="K45:K46" si="8">CONCATENATE(ROUNDDOWN(G45*$N$10,0),"'")</f>
        <v>25'</v>
      </c>
      <c r="L45" s="409" t="str">
        <f t="shared" ref="L45:L46" si="9">CONCATENATE(IF(LEN(ROUNDDOWN(((G45*$N$10)-ROUNDDOWN(G45*$N$10,0))*12,0))=2,ROUNDDOWN(((G45*$N$10)-ROUNDDOWN(G45*$N$10,0))*12,0),CONCATENATE("0",ROUNDDOWN(((G45*$N$10)-ROUNDDOWN(G45*$N$10,0))*12,0))),"''")</f>
        <v>02''</v>
      </c>
      <c r="M45" s="410"/>
      <c r="N45" s="262"/>
      <c r="O45" s="468"/>
      <c r="P45" s="265" t="s">
        <v>323</v>
      </c>
      <c r="Q45" s="1"/>
      <c r="R45" s="1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2.75" customHeight="1" x14ac:dyDescent="0.2">
      <c r="A46" s="468"/>
      <c r="B46" s="398"/>
      <c r="C46" s="402" t="s">
        <v>324</v>
      </c>
      <c r="D46" s="400"/>
      <c r="E46" s="397"/>
      <c r="F46" s="397"/>
      <c r="G46" s="401">
        <f>'Calados Completo'!H29</f>
        <v>9.08</v>
      </c>
      <c r="H46" s="402"/>
      <c r="I46" s="403" t="str">
        <f t="shared" si="7"/>
        <v>29' 09''</v>
      </c>
      <c r="J46" s="402" t="s">
        <v>7</v>
      </c>
      <c r="K46" s="408" t="str">
        <f t="shared" si="8"/>
        <v>29'</v>
      </c>
      <c r="L46" s="409" t="str">
        <f t="shared" si="9"/>
        <v>09''</v>
      </c>
      <c r="M46" s="410"/>
      <c r="N46" s="262"/>
      <c r="O46" s="468"/>
      <c r="P46" s="265" t="s">
        <v>324</v>
      </c>
      <c r="Q46" s="1"/>
      <c r="R46" s="1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329" customFormat="1" ht="12.75" customHeight="1" x14ac:dyDescent="0.2">
      <c r="A47" s="468"/>
      <c r="B47" s="398"/>
      <c r="C47" s="402" t="s">
        <v>347</v>
      </c>
      <c r="D47" s="400"/>
      <c r="E47" s="397"/>
      <c r="F47" s="397"/>
      <c r="G47" s="401"/>
      <c r="H47" s="402"/>
      <c r="I47" s="403"/>
      <c r="J47" s="402"/>
      <c r="K47" s="408"/>
      <c r="L47" s="409"/>
      <c r="M47" s="410"/>
      <c r="N47" s="262"/>
      <c r="O47" s="468"/>
      <c r="P47" s="265" t="s">
        <v>347</v>
      </c>
      <c r="Q47" s="328"/>
      <c r="R47" s="32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445" customFormat="1" ht="7.5" customHeight="1" x14ac:dyDescent="0.2">
      <c r="A48" s="468"/>
      <c r="B48" s="429">
        <f>'Calados Completo'!G94</f>
        <v>447.2</v>
      </c>
      <c r="C48" s="430" t="s">
        <v>28</v>
      </c>
      <c r="D48" s="430"/>
      <c r="E48" s="425" t="s">
        <v>26</v>
      </c>
      <c r="F48" s="407"/>
      <c r="G48" s="269"/>
      <c r="H48" s="446"/>
      <c r="I48" s="446"/>
      <c r="J48" s="446"/>
      <c r="K48" s="271"/>
      <c r="L48" s="257"/>
      <c r="M48" s="257"/>
      <c r="N48" s="262"/>
      <c r="O48" s="468"/>
      <c r="P48" s="236"/>
      <c r="Q48" s="444"/>
      <c r="R48" s="44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455" customFormat="1" ht="18" customHeight="1" x14ac:dyDescent="0.2">
      <c r="A49" s="468"/>
      <c r="B49" s="558"/>
      <c r="C49" s="559"/>
      <c r="D49" s="559"/>
      <c r="E49" s="425"/>
      <c r="F49" s="407"/>
      <c r="G49" s="566">
        <v>9.7799999999999994</v>
      </c>
      <c r="H49" s="567"/>
      <c r="I49" s="568" t="str">
        <f t="shared" ref="I49" si="10">CONCATENATE(K49," ",L49)</f>
        <v>32' 01''</v>
      </c>
      <c r="J49" s="567" t="s">
        <v>7</v>
      </c>
      <c r="K49" s="257" t="str">
        <f t="shared" ref="K49" si="11">CONCATENATE(ROUNDDOWN(G49*$N$10,0),"'")</f>
        <v>32'</v>
      </c>
      <c r="L49" s="257" t="str">
        <f t="shared" ref="L49" si="12">CONCATENATE(IF(LEN(ROUNDDOWN(((G49*$N$10)-ROUNDDOWN(G49*$N$10,0))*12,0))=2,ROUNDDOWN(((G49*$N$10)-ROUNDDOWN(G49*$N$10,0))*12,0),CONCATENATE("0",ROUNDDOWN(((G49*$N$10)-ROUNDDOWN(G49*$N$10,0))*12,0))),"''")</f>
        <v>01''</v>
      </c>
      <c r="M49" s="257"/>
      <c r="N49" s="262"/>
      <c r="O49" s="468"/>
      <c r="P49" s="236"/>
      <c r="Q49" s="454"/>
      <c r="R49" s="45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455" customFormat="1" ht="7.5" customHeight="1" x14ac:dyDescent="0.2">
      <c r="A50" s="468"/>
      <c r="B50" s="558"/>
      <c r="C50" s="559"/>
      <c r="D50" s="559"/>
      <c r="E50" s="425"/>
      <c r="F50" s="407"/>
      <c r="G50" s="269"/>
      <c r="H50" s="456"/>
      <c r="I50" s="456"/>
      <c r="J50" s="456"/>
      <c r="K50" s="271"/>
      <c r="L50" s="257"/>
      <c r="M50" s="257"/>
      <c r="N50" s="262"/>
      <c r="O50" s="468"/>
      <c r="P50" s="236"/>
      <c r="Q50" s="454"/>
      <c r="R50" s="45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2" customHeight="1" x14ac:dyDescent="0.2">
      <c r="A51" s="468"/>
      <c r="B51" s="398">
        <v>446.7</v>
      </c>
      <c r="C51" s="399" t="s">
        <v>322</v>
      </c>
      <c r="D51" s="400"/>
      <c r="E51" s="397"/>
      <c r="F51" s="397"/>
      <c r="G51" s="401">
        <f>'Calados Completo'!H30</f>
        <v>9.7800000000000011</v>
      </c>
      <c r="H51" s="402"/>
      <c r="I51" s="403" t="str">
        <f t="shared" ref="I51" si="13">CONCATENATE(K51," ",L51)</f>
        <v>32' 01''</v>
      </c>
      <c r="J51" s="402" t="s">
        <v>7</v>
      </c>
      <c r="K51" s="408" t="str">
        <f t="shared" ref="K51" si="14">CONCATENATE(ROUNDDOWN(G51*$N$10,0),"'")</f>
        <v>32'</v>
      </c>
      <c r="L51" s="409" t="str">
        <f t="shared" ref="L51" si="15">CONCATENATE(IF(LEN(ROUNDDOWN(((G51*$N$10)-ROUNDDOWN(G51*$N$10,0))*12,0))=2,ROUNDDOWN(((G51*$N$10)-ROUNDDOWN(G51*$N$10,0))*12,0),CONCATENATE("0",ROUNDDOWN(((G51*$N$10)-ROUNDDOWN(G51*$N$10,0))*12,0))),"''")</f>
        <v>01''</v>
      </c>
      <c r="M51" s="410"/>
      <c r="N51" s="262"/>
      <c r="O51" s="468"/>
      <c r="P51" s="236"/>
      <c r="Q51" s="1"/>
      <c r="R51" s="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2.6" customHeight="1" x14ac:dyDescent="0.2">
      <c r="A52" s="468"/>
      <c r="B52" s="411">
        <f>'Calados Completo'!N115</f>
        <v>446.5</v>
      </c>
      <c r="C52" s="412" t="s">
        <v>29</v>
      </c>
      <c r="D52" s="413"/>
      <c r="E52" s="414" t="s">
        <v>30</v>
      </c>
      <c r="F52" s="414"/>
      <c r="G52" s="415">
        <f>'Calados Completo'!H31</f>
        <v>9.7800000000000011</v>
      </c>
      <c r="H52" s="416"/>
      <c r="I52" s="417" t="str">
        <f t="shared" si="4"/>
        <v>32' 01''</v>
      </c>
      <c r="J52" s="416" t="s">
        <v>7</v>
      </c>
      <c r="K52" s="409" t="str">
        <f t="shared" si="5"/>
        <v>32'</v>
      </c>
      <c r="L52" s="409" t="str">
        <f t="shared" si="6"/>
        <v>01''</v>
      </c>
      <c r="M52" s="410"/>
      <c r="N52" s="262"/>
      <c r="O52" s="468"/>
      <c r="P52" s="236" t="s">
        <v>30</v>
      </c>
      <c r="Q52" s="1"/>
      <c r="R52" s="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2.6" customHeight="1" x14ac:dyDescent="0.2">
      <c r="A53" s="468"/>
      <c r="B53" s="263"/>
      <c r="C53" s="265" t="s">
        <v>166</v>
      </c>
      <c r="D53" s="245"/>
      <c r="E53" s="245"/>
      <c r="F53" s="245"/>
      <c r="G53" s="268">
        <f>'Calados Completo'!H32</f>
        <v>9.8000000000000007</v>
      </c>
      <c r="H53" s="265"/>
      <c r="I53" s="272" t="str">
        <f t="shared" si="4"/>
        <v>32' 01''</v>
      </c>
      <c r="J53" s="265" t="s">
        <v>7</v>
      </c>
      <c r="K53" s="410" t="str">
        <f t="shared" si="5"/>
        <v>32'</v>
      </c>
      <c r="L53" s="410" t="str">
        <f t="shared" si="6"/>
        <v>01''</v>
      </c>
      <c r="M53" s="410"/>
      <c r="N53" s="262"/>
      <c r="O53" s="468"/>
      <c r="P53" s="265" t="s">
        <v>166</v>
      </c>
      <c r="Q53" s="1"/>
      <c r="R53" s="1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2.75" customHeight="1" x14ac:dyDescent="0.2">
      <c r="A54" s="468"/>
      <c r="B54" s="398">
        <f>'Calados Completo'!N116</f>
        <v>442.8</v>
      </c>
      <c r="C54" s="399" t="s">
        <v>31</v>
      </c>
      <c r="D54" s="400"/>
      <c r="E54" s="397" t="s">
        <v>30</v>
      </c>
      <c r="F54" s="397"/>
      <c r="G54" s="401">
        <f>'Calados Completo'!H33</f>
        <v>9.7800000000000011</v>
      </c>
      <c r="H54" s="402"/>
      <c r="I54" s="418" t="str">
        <f t="shared" si="4"/>
        <v>32' 01''</v>
      </c>
      <c r="J54" s="402" t="s">
        <v>7</v>
      </c>
      <c r="K54" s="410" t="str">
        <f t="shared" si="5"/>
        <v>32'</v>
      </c>
      <c r="L54" s="410" t="str">
        <f t="shared" si="6"/>
        <v>01''</v>
      </c>
      <c r="M54" s="410"/>
      <c r="N54" s="262"/>
      <c r="O54" s="468"/>
      <c r="P54" s="236" t="s">
        <v>30</v>
      </c>
      <c r="Q54" s="1"/>
      <c r="R54" s="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2.6" customHeight="1" x14ac:dyDescent="0.2">
      <c r="A55" s="468"/>
      <c r="B55" s="263"/>
      <c r="C55" s="419" t="s">
        <v>168</v>
      </c>
      <c r="D55" s="420"/>
      <c r="E55" s="245"/>
      <c r="F55" s="245"/>
      <c r="G55" s="268">
        <f>'Calados Completo'!H34</f>
        <v>9.8000000000000007</v>
      </c>
      <c r="H55" s="265"/>
      <c r="I55" s="272" t="str">
        <f t="shared" si="4"/>
        <v>32' 01''</v>
      </c>
      <c r="J55" s="265" t="s">
        <v>7</v>
      </c>
      <c r="K55" s="257" t="str">
        <f t="shared" si="5"/>
        <v>32'</v>
      </c>
      <c r="L55" s="257" t="str">
        <f t="shared" si="6"/>
        <v>01''</v>
      </c>
      <c r="M55" s="257"/>
      <c r="N55" s="262"/>
      <c r="O55" s="468"/>
      <c r="P55" s="265" t="s">
        <v>168</v>
      </c>
      <c r="Q55" s="1"/>
      <c r="R55" s="1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2.75" customHeight="1" x14ac:dyDescent="0.2">
      <c r="A56" s="468"/>
      <c r="B56" s="398">
        <f>'Calados Completo'!N117</f>
        <v>442</v>
      </c>
      <c r="C56" s="399" t="s">
        <v>32</v>
      </c>
      <c r="D56" s="400"/>
      <c r="E56" s="397" t="s">
        <v>30</v>
      </c>
      <c r="F56" s="397"/>
      <c r="G56" s="401">
        <f>'Calados Completo'!H33</f>
        <v>9.7800000000000011</v>
      </c>
      <c r="H56" s="402"/>
      <c r="I56" s="418" t="str">
        <f t="shared" si="4"/>
        <v>32' 01''</v>
      </c>
      <c r="J56" s="402" t="s">
        <v>7</v>
      </c>
      <c r="K56" s="257" t="str">
        <f t="shared" si="5"/>
        <v>32'</v>
      </c>
      <c r="L56" s="257" t="str">
        <f t="shared" si="6"/>
        <v>01''</v>
      </c>
      <c r="M56" s="257"/>
      <c r="N56" s="262"/>
      <c r="O56" s="468"/>
      <c r="P56" s="236" t="s">
        <v>30</v>
      </c>
      <c r="Q56" s="1"/>
      <c r="R56" s="1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2.6" customHeight="1" x14ac:dyDescent="0.2">
      <c r="A57" s="468"/>
      <c r="B57" s="263"/>
      <c r="C57" s="265" t="s">
        <v>168</v>
      </c>
      <c r="D57" s="245"/>
      <c r="E57" s="245"/>
      <c r="F57" s="245"/>
      <c r="G57" s="268">
        <f>'Calados Completo'!H34</f>
        <v>9.8000000000000007</v>
      </c>
      <c r="H57" s="265"/>
      <c r="I57" s="272" t="str">
        <f t="shared" si="4"/>
        <v>32' 01''</v>
      </c>
      <c r="J57" s="265" t="s">
        <v>7</v>
      </c>
      <c r="K57" s="257" t="str">
        <f t="shared" si="5"/>
        <v>32'</v>
      </c>
      <c r="L57" s="257" t="str">
        <f t="shared" si="6"/>
        <v>01''</v>
      </c>
      <c r="M57" s="257"/>
      <c r="N57" s="262"/>
      <c r="O57" s="468"/>
      <c r="P57" s="265" t="s">
        <v>168</v>
      </c>
      <c r="Q57" s="1"/>
      <c r="R57" s="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2.75" customHeight="1" x14ac:dyDescent="0.2">
      <c r="A58" s="468"/>
      <c r="B58" s="398">
        <f>'Calados Completo'!N118</f>
        <v>441.5</v>
      </c>
      <c r="C58" s="399" t="s">
        <v>33</v>
      </c>
      <c r="D58" s="400"/>
      <c r="E58" s="397" t="s">
        <v>30</v>
      </c>
      <c r="F58" s="397"/>
      <c r="G58" s="401">
        <f>'Calados Completo'!H33</f>
        <v>9.7800000000000011</v>
      </c>
      <c r="H58" s="402"/>
      <c r="I58" s="418" t="str">
        <f t="shared" si="4"/>
        <v>32' 01''</v>
      </c>
      <c r="J58" s="402" t="s">
        <v>7</v>
      </c>
      <c r="K58" s="257" t="str">
        <f t="shared" si="5"/>
        <v>32'</v>
      </c>
      <c r="L58" s="257" t="str">
        <f t="shared" si="6"/>
        <v>01''</v>
      </c>
      <c r="M58" s="257"/>
      <c r="N58" s="262"/>
      <c r="O58" s="468"/>
      <c r="P58" s="236" t="s">
        <v>30</v>
      </c>
      <c r="Q58" s="1"/>
      <c r="R58" s="1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2.6" customHeight="1" x14ac:dyDescent="0.2">
      <c r="A59" s="468"/>
      <c r="B59" s="263"/>
      <c r="C59" s="265" t="s">
        <v>168</v>
      </c>
      <c r="D59" s="273"/>
      <c r="E59" s="405"/>
      <c r="F59" s="405"/>
      <c r="G59" s="264">
        <f>'Calados Completo'!H34</f>
        <v>9.8000000000000007</v>
      </c>
      <c r="H59" s="265"/>
      <c r="I59" s="266" t="str">
        <f t="shared" si="4"/>
        <v>32' 01''</v>
      </c>
      <c r="J59" s="265" t="s">
        <v>7</v>
      </c>
      <c r="K59" s="257" t="str">
        <f t="shared" si="5"/>
        <v>32'</v>
      </c>
      <c r="L59" s="257" t="str">
        <f t="shared" si="6"/>
        <v>01''</v>
      </c>
      <c r="M59" s="257"/>
      <c r="N59" s="262"/>
      <c r="O59" s="468"/>
      <c r="P59" s="265" t="s">
        <v>168</v>
      </c>
      <c r="Q59" s="1"/>
      <c r="R59" s="1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7.5" customHeight="1" x14ac:dyDescent="0.2">
      <c r="A60" s="468"/>
      <c r="B60" s="263"/>
      <c r="C60" s="333"/>
      <c r="D60" s="331"/>
      <c r="E60" s="406"/>
      <c r="F60" s="406"/>
      <c r="G60" s="331"/>
      <c r="H60" s="331"/>
      <c r="I60" s="331"/>
      <c r="J60" s="331"/>
      <c r="K60" s="331"/>
      <c r="L60" s="257"/>
      <c r="M60" s="257"/>
      <c r="N60" s="262"/>
      <c r="O60" s="468"/>
      <c r="P60" s="236"/>
      <c r="Q60" s="1"/>
      <c r="R60" s="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2.75" customHeight="1" x14ac:dyDescent="0.2">
      <c r="A61" s="468"/>
      <c r="B61" s="263"/>
      <c r="C61" s="226" t="s">
        <v>34</v>
      </c>
      <c r="D61" s="245"/>
      <c r="E61" s="245"/>
      <c r="F61" s="245"/>
      <c r="G61" s="265"/>
      <c r="H61" s="265"/>
      <c r="I61" s="265"/>
      <c r="J61" s="265"/>
      <c r="K61" s="257" t="str">
        <f>CONCATENATE(ROUNDDOWN(G61*$N$10,0),"'")</f>
        <v>0'</v>
      </c>
      <c r="L61" s="257" t="str">
        <f>CONCATENATE(IF(LEN(ROUNDDOWN(((G61*$N$10)-ROUNDDOWN(G61*$N$10,0))*12,0))=2,ROUNDDOWN(((G61*$N$10)-ROUNDDOWN(G61*$N$10,0))*12,0),CONCATENATE("0",ROUNDDOWN(((G61*$N$10)-ROUNDDOWN(G61*$N$10,0))*12,0))),"''")</f>
        <v>00''</v>
      </c>
      <c r="M61" s="257"/>
      <c r="N61" s="262"/>
      <c r="O61" s="468"/>
      <c r="P61" s="236"/>
      <c r="Q61" s="1"/>
      <c r="R61" s="1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2" customHeight="1" x14ac:dyDescent="0.2">
      <c r="A62" s="468"/>
      <c r="B62" s="398">
        <f>'Calados Completo'!N122</f>
        <v>417.5</v>
      </c>
      <c r="C62" s="399" t="s">
        <v>316</v>
      </c>
      <c r="D62" s="400"/>
      <c r="E62" s="397" t="s">
        <v>317</v>
      </c>
      <c r="F62" s="397"/>
      <c r="G62" s="401">
        <f>'Calados Completo'!H37</f>
        <v>7.6</v>
      </c>
      <c r="H62" s="402"/>
      <c r="I62" s="403" t="str">
        <f>CONCATENATE(K62," ",L62)</f>
        <v>24' 11''</v>
      </c>
      <c r="J62" s="402" t="s">
        <v>7</v>
      </c>
      <c r="K62" s="257" t="str">
        <f>CONCATENATE(ROUNDDOWN(G62*$N$10,0),"'")</f>
        <v>24'</v>
      </c>
      <c r="L62" s="257" t="str">
        <f>CONCATENATE(IF(LEN(ROUNDDOWN(((G62*$N$10)-ROUNDDOWN(G62*$N$10,0))*12,0))=2,ROUNDDOWN(((G62*$N$10)-ROUNDDOWN(G62*$N$10,0))*12,0),CONCATENATE("0",ROUNDDOWN(((G62*$N$10)-ROUNDDOWN(G62*$N$10,0))*12,0))),"''")</f>
        <v>11''</v>
      </c>
      <c r="M62" s="257"/>
      <c r="N62" s="262"/>
      <c r="O62" s="468"/>
      <c r="P62" s="233" t="s">
        <v>25</v>
      </c>
      <c r="Q62" s="1"/>
      <c r="R62" s="1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3.5" customHeight="1" x14ac:dyDescent="0.2">
      <c r="A63" s="468"/>
      <c r="B63" s="263">
        <f>'Calados Completo'!N123</f>
        <v>416.5</v>
      </c>
      <c r="C63" s="333" t="s">
        <v>35</v>
      </c>
      <c r="D63" s="245"/>
      <c r="E63" s="269"/>
      <c r="F63" s="269"/>
      <c r="G63" s="268">
        <f>'Calados Completo'!H38</f>
        <v>9.8000000000000007</v>
      </c>
      <c r="H63" s="265"/>
      <c r="I63" s="266" t="str">
        <f>CONCATENATE(K63," ",L63)</f>
        <v>32' 01''</v>
      </c>
      <c r="J63" s="265" t="s">
        <v>7</v>
      </c>
      <c r="K63" s="257" t="str">
        <f>CONCATENATE(ROUNDDOWN(G63*$N$10,0),"'")</f>
        <v>32'</v>
      </c>
      <c r="L63" s="257" t="str">
        <f>CONCATENATE(IF(LEN(ROUNDDOWN(((G63*$N$10)-ROUNDDOWN(G63*$N$10,0))*12,0))=2,ROUNDDOWN(((G63*$N$10)-ROUNDDOWN(G63*$N$10,0))*12,0),CONCATENATE("0",ROUNDDOWN(((G63*$N$10)-ROUNDDOWN(G63*$N$10,0))*12,0))),"''")</f>
        <v>01''</v>
      </c>
      <c r="M63" s="257"/>
      <c r="N63" s="262"/>
      <c r="O63" s="468"/>
      <c r="P63" s="236" t="s">
        <v>36</v>
      </c>
      <c r="Q63" s="1"/>
      <c r="R63" s="1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2.75" customHeight="1" x14ac:dyDescent="0.2">
      <c r="A64" s="468"/>
      <c r="B64" s="263">
        <f>'Calados Completo'!N124</f>
        <v>415.2</v>
      </c>
      <c r="C64" s="333" t="s">
        <v>37</v>
      </c>
      <c r="D64" s="245"/>
      <c r="E64" s="269"/>
      <c r="F64" s="269"/>
      <c r="G64" s="268">
        <f>'Calados Completo'!H39</f>
        <v>9.8000000000000007</v>
      </c>
      <c r="H64" s="265"/>
      <c r="I64" s="266" t="str">
        <f>CONCATENATE(K64," ",L64)</f>
        <v>32' 01''</v>
      </c>
      <c r="J64" s="265" t="s">
        <v>7</v>
      </c>
      <c r="K64" s="257" t="str">
        <f>CONCATENATE(ROUNDDOWN(G64*$N$10,0),"'")</f>
        <v>32'</v>
      </c>
      <c r="L64" s="257" t="str">
        <f>CONCATENATE(IF(LEN(ROUNDDOWN(((G64*$N$10)-ROUNDDOWN(G64*$N$10,0))*12,0))=2,ROUNDDOWN(((G64*$N$10)-ROUNDDOWN(G64*$N$10,0))*12,0),CONCATENATE("0",ROUNDDOWN(((G64*$N$10)-ROUNDDOWN(G64*$N$10,0))*12,0))),"''")</f>
        <v>01''</v>
      </c>
      <c r="M64" s="257"/>
      <c r="N64" s="262"/>
      <c r="O64" s="468"/>
      <c r="P64" s="236" t="s">
        <v>36</v>
      </c>
      <c r="Q64" s="1"/>
      <c r="R64" s="1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2.75" customHeight="1" x14ac:dyDescent="0.2">
      <c r="A65" s="468"/>
      <c r="B65" s="263">
        <f>'Calados Completo'!N125</f>
        <v>414.8</v>
      </c>
      <c r="C65" s="333" t="s">
        <v>38</v>
      </c>
      <c r="D65" s="245"/>
      <c r="E65" s="269"/>
      <c r="F65" s="269"/>
      <c r="G65" s="268">
        <f>'Calados Completo'!H39</f>
        <v>9.8000000000000007</v>
      </c>
      <c r="H65" s="265"/>
      <c r="I65" s="266" t="str">
        <f>CONCATENATE(K65," ",L65)</f>
        <v>32' 01''</v>
      </c>
      <c r="J65" s="265" t="s">
        <v>7</v>
      </c>
      <c r="K65" s="257" t="str">
        <f>CONCATENATE(ROUNDDOWN(G65*$N$10,0),"'")</f>
        <v>32'</v>
      </c>
      <c r="L65" s="257" t="str">
        <f>CONCATENATE(IF(LEN(ROUNDDOWN(((G65*$N$10)-ROUNDDOWN(G65*$N$10,0))*12,0))=2,ROUNDDOWN(((G65*$N$10)-ROUNDDOWN(G65*$N$10,0))*12,0),CONCATENATE("0",ROUNDDOWN(((G65*$N$10)-ROUNDDOWN(G65*$N$10,0))*12,0))),"''")</f>
        <v>01''</v>
      </c>
      <c r="M65" s="257"/>
      <c r="N65" s="262"/>
      <c r="O65" s="468"/>
      <c r="P65" s="236" t="s">
        <v>36</v>
      </c>
      <c r="Q65" s="1"/>
      <c r="R65" s="1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2.75" customHeight="1" x14ac:dyDescent="0.2">
      <c r="A66" s="468"/>
      <c r="B66" s="560">
        <f>'Calados Completo'!N129</f>
        <v>408</v>
      </c>
      <c r="C66" s="561" t="s">
        <v>39</v>
      </c>
      <c r="D66" s="420"/>
      <c r="E66" s="562"/>
      <c r="F66" s="420"/>
      <c r="G66" s="563">
        <f>'Calados Completo'!H40</f>
        <v>9.8000000000000007</v>
      </c>
      <c r="H66" s="419"/>
      <c r="I66" s="564" t="str">
        <f>CONCATENATE(K66," ",L66)</f>
        <v>32' 01''</v>
      </c>
      <c r="J66" s="419" t="s">
        <v>7</v>
      </c>
      <c r="K66" s="257" t="str">
        <f>CONCATENATE(ROUNDDOWN(G66*$N$10,0),"'")</f>
        <v>32'</v>
      </c>
      <c r="L66" s="257" t="str">
        <f>CONCATENATE(IF(LEN(ROUNDDOWN(((G66*$N$10)-ROUNDDOWN(G66*$N$10,0))*12,0))=2,ROUNDDOWN(((G66*$N$10)-ROUNDDOWN(G66*$N$10,0))*12,0),CONCATENATE("0",ROUNDDOWN(((G66*$N$10)-ROUNDDOWN(G66*$N$10,0))*12,0))),"''")</f>
        <v>01''</v>
      </c>
      <c r="M66" s="257"/>
      <c r="N66" s="262"/>
      <c r="O66" s="468"/>
      <c r="P66" s="236" t="s">
        <v>36</v>
      </c>
      <c r="Q66" s="1"/>
      <c r="R66" s="1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2.75" customHeight="1" x14ac:dyDescent="0.2">
      <c r="A67" s="468"/>
      <c r="B67" s="560">
        <f>'Calados Completo'!N130</f>
        <v>406.5</v>
      </c>
      <c r="C67" s="561" t="s">
        <v>40</v>
      </c>
      <c r="D67" s="420"/>
      <c r="E67" s="562"/>
      <c r="F67" s="565"/>
      <c r="G67" s="563">
        <f>'Calados Completo'!H42</f>
        <v>9.8000000000000007</v>
      </c>
      <c r="H67" s="419"/>
      <c r="I67" s="564" t="str">
        <f>CONCATENATE(K67," ",L67)</f>
        <v>32' 01''</v>
      </c>
      <c r="J67" s="419" t="s">
        <v>7</v>
      </c>
      <c r="K67" s="257" t="str">
        <f>CONCATENATE(ROUNDDOWN(G67*$N$10,0),"'")</f>
        <v>32'</v>
      </c>
      <c r="L67" s="257" t="str">
        <f>CONCATENATE(IF(LEN(ROUNDDOWN(((G67*$N$10)-ROUNDDOWN(G67*$N$10,0))*12,0))=2,ROUNDDOWN(((G67*$N$10)-ROUNDDOWN(G67*$N$10,0))*12,0),CONCATENATE("0",ROUNDDOWN(((G67*$N$10)-ROUNDDOWN(G67*$N$10,0))*12,0))),"''")</f>
        <v>01''</v>
      </c>
      <c r="M67" s="257"/>
      <c r="N67" s="262"/>
      <c r="O67" s="468"/>
      <c r="P67" s="236" t="s">
        <v>36</v>
      </c>
      <c r="Q67" s="1"/>
      <c r="R67" s="1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7.5" customHeight="1" x14ac:dyDescent="0.2">
      <c r="A68" s="468"/>
      <c r="B68" s="424">
        <f>'Calados Completo'!G101</f>
        <v>399.5</v>
      </c>
      <c r="C68" s="423" t="s">
        <v>41</v>
      </c>
      <c r="D68" s="423"/>
      <c r="E68" s="425" t="s">
        <v>26</v>
      </c>
      <c r="F68" s="269"/>
      <c r="G68" s="269"/>
      <c r="H68" s="331"/>
      <c r="I68" s="331"/>
      <c r="J68" s="331"/>
      <c r="K68" s="271"/>
      <c r="L68" s="257"/>
      <c r="M68" s="257"/>
      <c r="N68" s="262"/>
      <c r="O68" s="468"/>
      <c r="P68" s="1"/>
      <c r="Q68" s="1"/>
      <c r="R68" s="1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455" customFormat="1" ht="18" customHeight="1" x14ac:dyDescent="0.2">
      <c r="A69" s="468"/>
      <c r="B69" s="426"/>
      <c r="C69" s="416"/>
      <c r="D69" s="416"/>
      <c r="E69" s="425"/>
      <c r="F69" s="269"/>
      <c r="G69" s="566">
        <f>'Calados Completo'!H43</f>
        <v>9.8000000000000007</v>
      </c>
      <c r="H69" s="567"/>
      <c r="I69" s="568" t="str">
        <f>CONCATENATE(K69," ",L69)</f>
        <v>32' 01''</v>
      </c>
      <c r="J69" s="567" t="s">
        <v>7</v>
      </c>
      <c r="K69" s="257" t="str">
        <f>CONCATENATE(ROUNDDOWN(G69*$N$10,0),"'")</f>
        <v>32'</v>
      </c>
      <c r="L69" s="257" t="str">
        <f>CONCATENATE(IF(LEN(ROUNDDOWN(((G69*$N$10)-ROUNDDOWN(G69*$N$10,0))*12,0))=2,ROUNDDOWN(((G69*$N$10)-ROUNDDOWN(G69*$N$10,0))*12,0),CONCATENATE("0",ROUNDDOWN(((G69*$N$10)-ROUNDDOWN(G69*$N$10,0))*12,0))),"''")</f>
        <v>01''</v>
      </c>
      <c r="M69" s="257"/>
      <c r="N69" s="262"/>
      <c r="O69" s="468"/>
      <c r="P69" s="454"/>
      <c r="Q69" s="454"/>
      <c r="R69" s="454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455" customFormat="1" ht="7.5" customHeight="1" x14ac:dyDescent="0.2">
      <c r="A70" s="468"/>
      <c r="B70" s="426"/>
      <c r="C70" s="416"/>
      <c r="D70" s="416"/>
      <c r="E70" s="425"/>
      <c r="F70" s="269"/>
      <c r="G70" s="269"/>
      <c r="H70" s="456"/>
      <c r="I70" s="456"/>
      <c r="J70" s="456"/>
      <c r="K70" s="271"/>
      <c r="L70" s="257"/>
      <c r="M70" s="257"/>
      <c r="N70" s="262"/>
      <c r="O70" s="468"/>
      <c r="P70" s="454"/>
      <c r="Q70" s="454"/>
      <c r="R70" s="454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2.75" customHeight="1" x14ac:dyDescent="0.2">
      <c r="A71" s="468"/>
      <c r="B71" s="263">
        <f>'Calados Completo'!N134</f>
        <v>396</v>
      </c>
      <c r="C71" s="333" t="s">
        <v>333</v>
      </c>
      <c r="D71" s="245"/>
      <c r="E71" s="269"/>
      <c r="F71" s="245"/>
      <c r="G71" s="268">
        <f>'Calados Completo'!H44</f>
        <v>9.84</v>
      </c>
      <c r="H71" s="265"/>
      <c r="I71" s="266" t="str">
        <f>CONCATENATE(K71," ",L71)</f>
        <v>32' 03''</v>
      </c>
      <c r="J71" s="265" t="s">
        <v>7</v>
      </c>
      <c r="K71" s="257" t="str">
        <f>CONCATENATE(ROUNDDOWN(G71*$N$10,0),"'")</f>
        <v>32'</v>
      </c>
      <c r="L71" s="257" t="str">
        <f>CONCATENATE(IF(LEN(ROUNDDOWN(((G71*$N$10)-ROUNDDOWN(G71*$N$10,0))*12,0))=2,ROUNDDOWN(((G71*$N$10)-ROUNDDOWN(G71*$N$10,0))*12,0),CONCATENATE("0",ROUNDDOWN(((G71*$N$10)-ROUNDDOWN(G71*$N$10,0))*12,0))),"''")</f>
        <v>03''</v>
      </c>
      <c r="M71" s="257"/>
      <c r="N71" s="262"/>
      <c r="O71" s="468"/>
      <c r="P71" s="236" t="s">
        <v>293</v>
      </c>
      <c r="Q71" s="1"/>
      <c r="R71" s="1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2.75" customHeight="1" x14ac:dyDescent="0.2">
      <c r="A72" s="468"/>
      <c r="B72" s="560">
        <f>'Calados Completo'!N135</f>
        <v>395.9</v>
      </c>
      <c r="C72" s="561" t="s">
        <v>334</v>
      </c>
      <c r="D72" s="420"/>
      <c r="E72" s="562"/>
      <c r="F72" s="420"/>
      <c r="G72" s="563">
        <f>'Calados Completo'!H45</f>
        <v>9.84</v>
      </c>
      <c r="H72" s="419"/>
      <c r="I72" s="564" t="str">
        <f>CONCATENATE(K72," ",L72)</f>
        <v>32' 03''</v>
      </c>
      <c r="J72" s="419" t="s">
        <v>7</v>
      </c>
      <c r="K72" s="257" t="str">
        <f>CONCATENATE(ROUNDDOWN(G72*$N$10,0),"'")</f>
        <v>32'</v>
      </c>
      <c r="L72" s="257" t="str">
        <f>CONCATENATE(IF(LEN(ROUNDDOWN(((G72*$N$10)-ROUNDDOWN(G72*$N$10,0))*12,0))=2,ROUNDDOWN(((G72*$N$10)-ROUNDDOWN(G72*$N$10,0))*12,0),CONCATENATE("0",ROUNDDOWN(((G72*$N$10)-ROUNDDOWN(G72*$N$10,0))*12,0))),"''")</f>
        <v>03''</v>
      </c>
      <c r="M72" s="257"/>
      <c r="N72" s="262"/>
      <c r="O72" s="468"/>
      <c r="P72" s="236" t="s">
        <v>293</v>
      </c>
      <c r="Q72" s="1"/>
      <c r="R72" s="1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2.75" customHeight="1" x14ac:dyDescent="0.2">
      <c r="A73" s="468"/>
      <c r="B73" s="263">
        <f>'Calados Completo'!N136</f>
        <v>395.5</v>
      </c>
      <c r="C73" s="333" t="s">
        <v>335</v>
      </c>
      <c r="D73" s="245"/>
      <c r="E73" s="254"/>
      <c r="F73" s="254"/>
      <c r="G73" s="264">
        <f>'Calados Completo'!H46</f>
        <v>9.84</v>
      </c>
      <c r="H73" s="265"/>
      <c r="I73" s="266" t="str">
        <f>CONCATENATE(K73," ",L73)</f>
        <v>32' 03''</v>
      </c>
      <c r="J73" s="265" t="s">
        <v>7</v>
      </c>
      <c r="K73" s="257" t="str">
        <f>CONCATENATE(ROUNDDOWN(G73*$N$10,0),"'")</f>
        <v>32'</v>
      </c>
      <c r="L73" s="257" t="str">
        <f>CONCATENATE(IF(LEN(ROUNDDOWN(((G73*$N$10)-ROUNDDOWN(G73*$N$10,0))*12,0))=2,ROUNDDOWN(((G73*$N$10)-ROUNDDOWN(G73*$N$10,0))*12,0),CONCATENATE("0",ROUNDDOWN(((G73*$N$10)-ROUNDDOWN(G73*$N$10,0))*12,0))),"''")</f>
        <v>03''</v>
      </c>
      <c r="M73" s="257"/>
      <c r="N73" s="262"/>
      <c r="O73" s="468"/>
      <c r="P73" s="1"/>
      <c r="Q73" s="1"/>
      <c r="R73" s="1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2.75" customHeight="1" x14ac:dyDescent="0.2">
      <c r="A74" s="468"/>
      <c r="B74" s="263"/>
      <c r="C74" s="265" t="s">
        <v>337</v>
      </c>
      <c r="D74" s="265"/>
      <c r="E74" s="254"/>
      <c r="F74" s="254"/>
      <c r="G74" s="264"/>
      <c r="H74" s="265"/>
      <c r="I74" s="266"/>
      <c r="J74" s="265"/>
      <c r="K74" s="257"/>
      <c r="L74" s="257"/>
      <c r="M74" s="257"/>
      <c r="N74" s="262"/>
      <c r="O74" s="468"/>
      <c r="P74" s="265" t="s">
        <v>337</v>
      </c>
      <c r="Q74" s="1"/>
      <c r="R74" s="1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2.75" customHeight="1" x14ac:dyDescent="0.2">
      <c r="A75" s="468"/>
      <c r="B75" s="263"/>
      <c r="C75" s="265" t="s">
        <v>336</v>
      </c>
      <c r="D75" s="265"/>
      <c r="E75" s="254"/>
      <c r="F75" s="254"/>
      <c r="G75" s="264"/>
      <c r="H75" s="265"/>
      <c r="I75" s="266"/>
      <c r="J75" s="265"/>
      <c r="K75" s="257"/>
      <c r="L75" s="257"/>
      <c r="M75" s="257"/>
      <c r="N75" s="262"/>
      <c r="O75" s="468"/>
      <c r="P75" s="265" t="s">
        <v>336</v>
      </c>
      <c r="Q75" s="1"/>
      <c r="R75" s="1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7.5" customHeight="1" x14ac:dyDescent="0.2">
      <c r="A76" s="468"/>
      <c r="B76" s="422"/>
      <c r="C76" s="421"/>
      <c r="D76" s="421"/>
      <c r="E76" s="421"/>
      <c r="F76" s="333"/>
      <c r="G76" s="269"/>
      <c r="H76" s="269"/>
      <c r="I76" s="269"/>
      <c r="J76" s="269"/>
      <c r="K76" s="271"/>
      <c r="L76" s="257"/>
      <c r="M76" s="257"/>
      <c r="N76" s="262"/>
      <c r="O76" s="468"/>
      <c r="P76" s="1"/>
      <c r="Q76" s="1"/>
      <c r="R76" s="1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2.75" customHeight="1" x14ac:dyDescent="0.2">
      <c r="A77" s="468"/>
      <c r="B77" s="263"/>
      <c r="C77" s="226" t="s">
        <v>43</v>
      </c>
      <c r="D77" s="245"/>
      <c r="E77" s="245"/>
      <c r="F77" s="245"/>
      <c r="G77" s="269"/>
      <c r="H77" s="269"/>
      <c r="I77" s="269"/>
      <c r="J77" s="269"/>
      <c r="K77" s="271"/>
      <c r="L77" s="257"/>
      <c r="M77" s="257"/>
      <c r="N77" s="262"/>
      <c r="O77" s="468"/>
      <c r="P77" s="1"/>
      <c r="Q77" s="1"/>
      <c r="R77" s="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12.75" customHeight="1" x14ac:dyDescent="0.2">
      <c r="A78" s="468"/>
      <c r="B78" s="398">
        <f>'Calados Completo'!N139</f>
        <v>368</v>
      </c>
      <c r="C78" s="399" t="s">
        <v>44</v>
      </c>
      <c r="D78" s="400"/>
      <c r="E78" s="397" t="s">
        <v>291</v>
      </c>
      <c r="F78" s="397"/>
      <c r="G78" s="401">
        <f>'Calados Completo'!H49</f>
        <v>8.6199999999999992</v>
      </c>
      <c r="H78" s="402"/>
      <c r="I78" s="403" t="str">
        <f>CONCATENATE(K78," ",L78)</f>
        <v>28' 03''</v>
      </c>
      <c r="J78" s="402" t="s">
        <v>7</v>
      </c>
      <c r="K78" s="257" t="str">
        <f>CONCATENATE(ROUNDDOWN(G78*$N$10,0),"'")</f>
        <v>28'</v>
      </c>
      <c r="L78" s="257" t="str">
        <f>CONCATENATE(IF(LEN(ROUNDDOWN(((G78*$N$10)-ROUNDDOWN(G78*$N$10,0))*12,0))=2,ROUNDDOWN(((G78*$N$10)-ROUNDDOWN(G78*$N$10,0))*12,0),CONCATENATE("0",ROUNDDOWN(((G78*$N$10)-ROUNDDOWN(G78*$N$10,0))*12,0))),"''")</f>
        <v>03''</v>
      </c>
      <c r="M78" s="257"/>
      <c r="N78" s="262"/>
      <c r="O78" s="468"/>
      <c r="P78" s="233" t="s">
        <v>291</v>
      </c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12.75" customHeight="1" x14ac:dyDescent="0.2">
      <c r="A79" s="468"/>
      <c r="B79" s="398">
        <f>'Calados Completo'!N140</f>
        <v>365</v>
      </c>
      <c r="C79" s="399" t="s">
        <v>45</v>
      </c>
      <c r="D79" s="400"/>
      <c r="E79" s="397" t="s">
        <v>25</v>
      </c>
      <c r="F79" s="397"/>
      <c r="G79" s="401">
        <f>'Calados Completo'!H50</f>
        <v>8.32</v>
      </c>
      <c r="H79" s="402"/>
      <c r="I79" s="403" t="str">
        <f>CONCATENATE(K79," ",L79)</f>
        <v>27' 03''</v>
      </c>
      <c r="J79" s="402" t="s">
        <v>7</v>
      </c>
      <c r="K79" s="257" t="str">
        <f>CONCATENATE(ROUNDDOWN(G79*$N$10,0),"'")</f>
        <v>27'</v>
      </c>
      <c r="L79" s="257" t="str">
        <f>CONCATENATE(IF(LEN(ROUNDDOWN(((G79*$N$10)-ROUNDDOWN(G79*$N$10,0))*12,0))=2,ROUNDDOWN(((G79*$N$10)-ROUNDDOWN(G79*$N$10,0))*12,0),CONCATENATE("0",ROUNDDOWN(((G79*$N$10)-ROUNDDOWN(G79*$N$10,0))*12,0))),"''")</f>
        <v>03''</v>
      </c>
      <c r="M79" s="257"/>
      <c r="N79" s="262"/>
      <c r="O79" s="468"/>
      <c r="P79" s="236" t="s">
        <v>25</v>
      </c>
      <c r="Q79" s="1"/>
      <c r="R79" s="1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12.75" customHeight="1" x14ac:dyDescent="0.2">
      <c r="A80" s="468"/>
      <c r="B80" s="263">
        <f>'Calados Completo'!N141</f>
        <v>364</v>
      </c>
      <c r="C80" s="333" t="s">
        <v>46</v>
      </c>
      <c r="D80" s="245"/>
      <c r="E80" s="245"/>
      <c r="F80" s="245"/>
      <c r="G80" s="268">
        <f>'Calados Completo'!H51</f>
        <v>9.84</v>
      </c>
      <c r="H80" s="265"/>
      <c r="I80" s="266" t="str">
        <f>CONCATENATE(K80," ",L80)</f>
        <v>32' 03''</v>
      </c>
      <c r="J80" s="265" t="s">
        <v>7</v>
      </c>
      <c r="K80" s="257" t="str">
        <f>CONCATENATE(ROUNDDOWN(G80*$N$10,0),"'")</f>
        <v>32'</v>
      </c>
      <c r="L80" s="257" t="str">
        <f>CONCATENATE(IF(LEN(ROUNDDOWN(((G80*$N$10)-ROUNDDOWN(G80*$N$10,0))*12,0))=2,ROUNDDOWN(((G80*$N$10)-ROUNDDOWN(G80*$N$10,0))*12,0),CONCATENATE("0",ROUNDDOWN(((G80*$N$10)-ROUNDDOWN(G80*$N$10,0))*12,0))),"''")</f>
        <v>03''</v>
      </c>
      <c r="M80" s="257"/>
      <c r="N80" s="262"/>
      <c r="O80" s="468"/>
      <c r="P80" s="1"/>
      <c r="Q80" s="1"/>
      <c r="R80" s="1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7.5" customHeight="1" x14ac:dyDescent="0.2">
      <c r="A81" s="468"/>
      <c r="B81" s="263"/>
      <c r="C81" s="333"/>
      <c r="D81" s="333"/>
      <c r="E81" s="333"/>
      <c r="F81" s="333"/>
      <c r="G81" s="269"/>
      <c r="H81" s="269"/>
      <c r="I81" s="269"/>
      <c r="J81" s="269"/>
      <c r="K81" s="271"/>
      <c r="L81" s="257"/>
      <c r="M81" s="257"/>
      <c r="N81" s="262"/>
      <c r="O81" s="468"/>
      <c r="P81" s="1"/>
      <c r="Q81" s="1"/>
      <c r="R81" s="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12.75" customHeight="1" x14ac:dyDescent="0.2">
      <c r="A82" s="468"/>
      <c r="B82" s="263"/>
      <c r="C82" s="226" t="s">
        <v>47</v>
      </c>
      <c r="D82" s="333"/>
      <c r="E82" s="333"/>
      <c r="F82" s="333"/>
      <c r="G82" s="269"/>
      <c r="H82" s="269"/>
      <c r="I82" s="269"/>
      <c r="J82" s="269"/>
      <c r="K82" s="271"/>
      <c r="L82" s="257"/>
      <c r="M82" s="257"/>
      <c r="N82" s="262"/>
      <c r="O82" s="468"/>
      <c r="P82" s="1"/>
      <c r="Q82" s="1"/>
      <c r="R82" s="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12.75" customHeight="1" x14ac:dyDescent="0.2">
      <c r="A83" s="468"/>
      <c r="B83" s="263">
        <f>'Calados Completo'!N144</f>
        <v>348.5</v>
      </c>
      <c r="C83" s="333" t="s">
        <v>48</v>
      </c>
      <c r="D83" s="245"/>
      <c r="E83" s="233"/>
      <c r="F83" s="245"/>
      <c r="G83" s="268">
        <f>'Calados Completo'!H54</f>
        <v>9.84</v>
      </c>
      <c r="H83" s="265"/>
      <c r="I83" s="266" t="str">
        <f>CONCATENATE(K83," ",L83)</f>
        <v>32' 03''</v>
      </c>
      <c r="J83" s="265" t="s">
        <v>7</v>
      </c>
      <c r="K83" s="257" t="str">
        <f>CONCATENATE(ROUNDDOWN(G83*$N$10,0),"'")</f>
        <v>32'</v>
      </c>
      <c r="L83" s="257" t="str">
        <f>CONCATENATE(IF(LEN(ROUNDDOWN(((G83*$N$10)-ROUNDDOWN(G83*$N$10,0))*12,0))=2,ROUNDDOWN(((G83*$N$10)-ROUNDDOWN(G83*$N$10,0))*12,0),CONCATENATE("0",ROUNDDOWN(((G83*$N$10)-ROUNDDOWN(G83*$N$10,0))*12,0))),"''")</f>
        <v>03''</v>
      </c>
      <c r="M83" s="257"/>
      <c r="N83" s="262"/>
      <c r="O83" s="468"/>
      <c r="P83" s="233" t="s">
        <v>291</v>
      </c>
      <c r="Q83" s="1"/>
      <c r="R83" s="1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12.75" customHeight="1" x14ac:dyDescent="0.2">
      <c r="A84" s="468"/>
      <c r="B84" s="263">
        <f>'Calados Completo'!N145</f>
        <v>348.4</v>
      </c>
      <c r="C84" s="333" t="s">
        <v>49</v>
      </c>
      <c r="D84" s="245"/>
      <c r="E84" s="233"/>
      <c r="F84" s="245"/>
      <c r="G84" s="268">
        <f>'Calados Completo'!H55</f>
        <v>9.84</v>
      </c>
      <c r="H84" s="265"/>
      <c r="I84" s="266" t="str">
        <f>CONCATENATE(K84," ",L84)</f>
        <v>32' 03''</v>
      </c>
      <c r="J84" s="265" t="s">
        <v>7</v>
      </c>
      <c r="K84" s="257" t="str">
        <f>CONCATENATE(ROUNDDOWN(G84*$N$10,0),"'")</f>
        <v>32'</v>
      </c>
      <c r="L84" s="257" t="str">
        <f>CONCATENATE(IF(LEN(ROUNDDOWN(((G84*$N$10)-ROUNDDOWN(G84*$N$10,0))*12,0))=2,ROUNDDOWN(((G84*$N$10)-ROUNDDOWN(G84*$N$10,0))*12,0),CONCATENATE("0",ROUNDDOWN(((G84*$N$10)-ROUNDDOWN(G84*$N$10,0))*12,0))),"''")</f>
        <v>03''</v>
      </c>
      <c r="M84" s="257"/>
      <c r="N84" s="262"/>
      <c r="O84" s="468"/>
      <c r="P84" s="236" t="s">
        <v>25</v>
      </c>
      <c r="Q84" s="1"/>
      <c r="R84" s="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14.25" customHeight="1" x14ac:dyDescent="0.2">
      <c r="A85" s="468"/>
      <c r="B85" s="263">
        <f>'Calados Completo'!N146</f>
        <v>348.1</v>
      </c>
      <c r="C85" s="333" t="s">
        <v>50</v>
      </c>
      <c r="D85" s="333"/>
      <c r="E85" s="233"/>
      <c r="F85" s="333"/>
      <c r="G85" s="268">
        <f>'Calados Completo'!H56</f>
        <v>9.84</v>
      </c>
      <c r="H85" s="269"/>
      <c r="I85" s="266" t="str">
        <f>CONCATENATE(K85," ",L85)</f>
        <v>32' 03''</v>
      </c>
      <c r="J85" s="265" t="s">
        <v>7</v>
      </c>
      <c r="K85" s="257" t="str">
        <f>CONCATENATE(ROUNDDOWN(G85*$N$10,0),"'")</f>
        <v>32'</v>
      </c>
      <c r="L85" s="257" t="str">
        <f>CONCATENATE(IF(LEN(ROUNDDOWN(((G85*$N$10)-ROUNDDOWN(G85*$N$10,0))*12,0))=2,ROUNDDOWN(((G85*$N$10)-ROUNDDOWN(G85*$N$10,0))*12,0),CONCATENATE("0",ROUNDDOWN(((G85*$N$10)-ROUNDDOWN(G85*$N$10,0))*12,0))),"''")</f>
        <v>03''</v>
      </c>
      <c r="M85" s="257"/>
      <c r="N85" s="262"/>
      <c r="O85" s="468"/>
      <c r="P85" s="236" t="s">
        <v>25</v>
      </c>
      <c r="Q85" s="1"/>
      <c r="R85" s="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13.5" customHeight="1" x14ac:dyDescent="0.2">
      <c r="A86" s="468"/>
      <c r="B86" s="263">
        <f>'Calados Completo'!N147</f>
        <v>346</v>
      </c>
      <c r="C86" s="333" t="s">
        <v>51</v>
      </c>
      <c r="D86" s="245"/>
      <c r="E86" s="245"/>
      <c r="F86" s="245"/>
      <c r="G86" s="268">
        <f>'Calados Completo'!H57</f>
        <v>9.84</v>
      </c>
      <c r="H86" s="265"/>
      <c r="I86" s="266" t="str">
        <f>CONCATENATE(K86," ",L86)</f>
        <v>32' 03''</v>
      </c>
      <c r="J86" s="265" t="s">
        <v>7</v>
      </c>
      <c r="K86" s="257" t="str">
        <f>CONCATENATE(ROUNDDOWN(G86*$N$10,0),"'")</f>
        <v>32'</v>
      </c>
      <c r="L86" s="257" t="str">
        <f>CONCATENATE(IF(LEN(ROUNDDOWN(((G86*$N$10)-ROUNDDOWN(G86*$N$10,0))*12,0))=2,ROUNDDOWN(((G86*$N$10)-ROUNDDOWN(G86*$N$10,0))*12,0),CONCATENATE("0",ROUNDDOWN(((G86*$N$10)-ROUNDDOWN(G86*$N$10,0))*12,0))),"''")</f>
        <v>03''</v>
      </c>
      <c r="M86" s="257"/>
      <c r="N86" s="262"/>
      <c r="O86" s="468"/>
      <c r="P86" s="1"/>
      <c r="Q86" s="1"/>
      <c r="R86" s="1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12.75" customHeight="1" x14ac:dyDescent="0.2">
      <c r="A87" s="468"/>
      <c r="B87" s="263">
        <f>'Calados Completo'!N148</f>
        <v>345.9</v>
      </c>
      <c r="C87" s="333" t="s">
        <v>52</v>
      </c>
      <c r="D87" s="245"/>
      <c r="E87" s="245"/>
      <c r="F87" s="245"/>
      <c r="G87" s="268">
        <f>'Calados Completo'!H58</f>
        <v>9.84</v>
      </c>
      <c r="H87" s="265"/>
      <c r="I87" s="266" t="str">
        <f>CONCATENATE(K87," ",L87)</f>
        <v>32' 03''</v>
      </c>
      <c r="J87" s="265" t="s">
        <v>7</v>
      </c>
      <c r="K87" s="257" t="str">
        <f>CONCATENATE(ROUNDDOWN(G87*$N$10,0),"'")</f>
        <v>32'</v>
      </c>
      <c r="L87" s="257" t="str">
        <f>CONCATENATE(IF(LEN(ROUNDDOWN(((G87*$N$10)-ROUNDDOWN(G87*$N$10,0))*12,0))=2,ROUNDDOWN(((G87*$N$10)-ROUNDDOWN(G87*$N$10,0))*12,0),CONCATENATE("0",ROUNDDOWN(((G87*$N$10)-ROUNDDOWN(G87*$N$10,0))*12,0))),"''")</f>
        <v>03''</v>
      </c>
      <c r="M87" s="257"/>
      <c r="N87" s="262"/>
      <c r="O87" s="468"/>
      <c r="P87" s="1"/>
      <c r="Q87" s="1"/>
      <c r="R87" s="1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7.5" customHeight="1" x14ac:dyDescent="0.2">
      <c r="A88" s="468"/>
      <c r="B88" s="263"/>
      <c r="C88" s="333"/>
      <c r="D88" s="331"/>
      <c r="E88" s="331"/>
      <c r="F88" s="331"/>
      <c r="G88" s="331"/>
      <c r="H88" s="331"/>
      <c r="I88" s="331"/>
      <c r="J88" s="331"/>
      <c r="K88" s="331"/>
      <c r="L88" s="257"/>
      <c r="M88" s="257"/>
      <c r="N88" s="262"/>
      <c r="O88" s="468"/>
      <c r="P88" s="1"/>
      <c r="Q88" s="1"/>
      <c r="R88" s="1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12.75" customHeight="1" x14ac:dyDescent="0.2">
      <c r="A89" s="468"/>
      <c r="B89" s="263"/>
      <c r="C89" s="226" t="s">
        <v>53</v>
      </c>
      <c r="D89" s="245"/>
      <c r="E89" s="245"/>
      <c r="F89" s="245"/>
      <c r="G89" s="264"/>
      <c r="H89" s="265"/>
      <c r="I89" s="265"/>
      <c r="J89" s="265"/>
      <c r="K89" s="257" t="str">
        <f>CONCATENATE(ROUNDDOWN(G89*$N$10,0),"'")</f>
        <v>0'</v>
      </c>
      <c r="L89" s="257" t="str">
        <f>CONCATENATE(IF(LEN(ROUNDDOWN(((G89*$N$10)-ROUNDDOWN(G89*$N$10,0))*12,0))=2,ROUNDDOWN(((G89*$N$10)-ROUNDDOWN(G89*$N$10,0))*12,0),CONCATENATE("0",ROUNDDOWN(((G89*$N$10)-ROUNDDOWN(G89*$N$10,0))*12,0))),"''")</f>
        <v>00''</v>
      </c>
      <c r="M89" s="257"/>
      <c r="N89" s="262"/>
      <c r="O89" s="468"/>
      <c r="P89" s="1"/>
      <c r="Q89" s="1"/>
      <c r="R89" s="1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12.75" customHeight="1" x14ac:dyDescent="0.2">
      <c r="A90" s="468"/>
      <c r="B90" s="263">
        <f>'Calados Completo'!N150</f>
        <v>331.2</v>
      </c>
      <c r="C90" s="333" t="s">
        <v>54</v>
      </c>
      <c r="D90" s="245"/>
      <c r="E90" s="233"/>
      <c r="F90" s="233"/>
      <c r="G90" s="264">
        <f>'Calados Completo'!H61</f>
        <v>9.84</v>
      </c>
      <c r="H90" s="265"/>
      <c r="I90" s="266" t="str">
        <f>CONCATENATE(K90," ",L90)</f>
        <v>32' 03''</v>
      </c>
      <c r="J90" s="265" t="s">
        <v>7</v>
      </c>
      <c r="K90" s="257" t="str">
        <f>CONCATENATE(ROUNDDOWN(G90*$N$10,0),"'")</f>
        <v>32'</v>
      </c>
      <c r="L90" s="257" t="str">
        <f>CONCATENATE(IF(LEN(ROUNDDOWN(((G90*$N$10)-ROUNDDOWN(G90*$N$10,0))*12,0))=2,ROUNDDOWN(((G90*$N$10)-ROUNDDOWN(G90*$N$10,0))*12,0),CONCATENATE("0",ROUNDDOWN(((G90*$N$10)-ROUNDDOWN(G90*$N$10,0))*12,0))),"''")</f>
        <v>03''</v>
      </c>
      <c r="M90" s="257"/>
      <c r="N90" s="262"/>
      <c r="O90" s="468"/>
      <c r="P90" s="233" t="s">
        <v>291</v>
      </c>
      <c r="Q90" s="1"/>
      <c r="R90" s="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12.75" customHeight="1" x14ac:dyDescent="0.2">
      <c r="A91" s="468"/>
      <c r="B91" s="263">
        <f>'Calados Completo'!N151</f>
        <v>330.4</v>
      </c>
      <c r="C91" s="333" t="s">
        <v>55</v>
      </c>
      <c r="D91" s="245"/>
      <c r="E91" s="233"/>
      <c r="F91" s="245"/>
      <c r="G91" s="264">
        <f>'Calados Completo'!H62</f>
        <v>9.84</v>
      </c>
      <c r="H91" s="265"/>
      <c r="I91" s="266" t="str">
        <f>CONCATENATE(K91," ",L91)</f>
        <v>32' 03''</v>
      </c>
      <c r="J91" s="265" t="s">
        <v>7</v>
      </c>
      <c r="K91" s="257" t="str">
        <f>CONCATENATE(ROUNDDOWN(G91*$N$10,0),"'")</f>
        <v>32'</v>
      </c>
      <c r="L91" s="257" t="str">
        <f>CONCATENATE(IF(LEN(ROUNDDOWN(((G91*$N$10)-ROUNDDOWN(G91*$N$10,0))*12,0))=2,ROUNDDOWN(((G91*$N$10)-ROUNDDOWN(G91*$N$10,0))*12,0),CONCATENATE("0",ROUNDDOWN(((G91*$N$10)-ROUNDDOWN(G91*$N$10,0))*12,0))),"''")</f>
        <v>03''</v>
      </c>
      <c r="M91" s="257"/>
      <c r="N91" s="262"/>
      <c r="O91" s="468"/>
      <c r="P91" s="233" t="s">
        <v>291</v>
      </c>
      <c r="Q91" s="1"/>
      <c r="R91" s="1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12.6" customHeight="1" x14ac:dyDescent="0.2">
      <c r="A92" s="468"/>
      <c r="B92" s="263">
        <f>'Calados Completo'!N153</f>
        <v>329.5</v>
      </c>
      <c r="C92" s="333" t="s">
        <v>56</v>
      </c>
      <c r="D92" s="245"/>
      <c r="E92" s="245"/>
      <c r="F92" s="245"/>
      <c r="G92" s="264">
        <f>'Calados Completo'!H63</f>
        <v>9.84</v>
      </c>
      <c r="H92" s="265"/>
      <c r="I92" s="266" t="str">
        <f>CONCATENATE(K92," ",L92)</f>
        <v>32' 03''</v>
      </c>
      <c r="J92" s="265" t="s">
        <v>7</v>
      </c>
      <c r="K92" s="257" t="str">
        <f>CONCATENATE(ROUNDDOWN(G92*$N$10,0),"'")</f>
        <v>32'</v>
      </c>
      <c r="L92" s="257" t="str">
        <f>CONCATENATE(IF(LEN(ROUNDDOWN(((G92*$N$10)-ROUNDDOWN(G92*$N$10,0))*12,0))=2,ROUNDDOWN(((G92*$N$10)-ROUNDDOWN(G92*$N$10,0))*12,0),CONCATENATE("0",ROUNDDOWN(((G92*$N$10)-ROUNDDOWN(G92*$N$10,0))*12,0))),"''")</f>
        <v>03''</v>
      </c>
      <c r="M92" s="257"/>
      <c r="N92" s="262"/>
      <c r="O92" s="468"/>
      <c r="P92" s="1"/>
      <c r="Q92" s="1"/>
      <c r="R92" s="1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7.5" customHeight="1" x14ac:dyDescent="0.2">
      <c r="A93" s="468"/>
      <c r="B93" s="424">
        <f>'Calados Completo'!G113</f>
        <v>311.60000000000002</v>
      </c>
      <c r="C93" s="423" t="s">
        <v>57</v>
      </c>
      <c r="D93" s="423"/>
      <c r="E93" s="425" t="s">
        <v>26</v>
      </c>
      <c r="F93" s="269"/>
      <c r="G93" s="269"/>
      <c r="H93" s="331"/>
      <c r="I93" s="331"/>
      <c r="J93" s="331"/>
      <c r="K93" s="271"/>
      <c r="L93" s="257"/>
      <c r="M93" s="257"/>
      <c r="N93" s="262"/>
      <c r="O93" s="468"/>
      <c r="P93" s="1"/>
      <c r="Q93" s="1"/>
      <c r="R93" s="1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455" customFormat="1" ht="18" customHeight="1" x14ac:dyDescent="0.2">
      <c r="A94" s="468"/>
      <c r="B94" s="426"/>
      <c r="C94" s="416"/>
      <c r="D94" s="416"/>
      <c r="E94" s="425"/>
      <c r="F94" s="269"/>
      <c r="G94" s="566">
        <v>9.84</v>
      </c>
      <c r="H94" s="567"/>
      <c r="I94" s="568" t="str">
        <f>CONCATENATE(K94," ",L94)</f>
        <v>32' 03''</v>
      </c>
      <c r="J94" s="567" t="s">
        <v>7</v>
      </c>
      <c r="K94" s="257" t="str">
        <f>CONCATENATE(ROUNDDOWN(G94*$N$10,0),"'")</f>
        <v>32'</v>
      </c>
      <c r="L94" s="257" t="str">
        <f>CONCATENATE(IF(LEN(ROUNDDOWN(((G94*$N$10)-ROUNDDOWN(G94*$N$10,0))*12,0))=2,ROUNDDOWN(((G94*$N$10)-ROUNDDOWN(G94*$N$10,0))*12,0),CONCATENATE("0",ROUNDDOWN(((G94*$N$10)-ROUNDDOWN(G94*$N$10,0))*12,0))),"''")</f>
        <v>03''</v>
      </c>
      <c r="M94" s="257"/>
      <c r="N94" s="262"/>
      <c r="O94" s="468"/>
      <c r="P94" s="454"/>
      <c r="Q94" s="454"/>
      <c r="R94" s="45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7.5" customHeight="1" x14ac:dyDescent="0.2">
      <c r="A95" s="468"/>
      <c r="B95" s="263"/>
      <c r="C95" s="333"/>
      <c r="D95" s="331"/>
      <c r="E95" s="331"/>
      <c r="F95" s="331"/>
      <c r="G95" s="331"/>
      <c r="H95" s="331"/>
      <c r="I95" s="331"/>
      <c r="J95" s="331"/>
      <c r="K95" s="331"/>
      <c r="L95" s="257"/>
      <c r="M95" s="257"/>
      <c r="N95" s="262"/>
      <c r="O95" s="468"/>
      <c r="P95" s="1"/>
      <c r="Q95" s="1"/>
      <c r="R95" s="1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12.75" customHeight="1" x14ac:dyDescent="0.2">
      <c r="A96" s="468"/>
      <c r="B96" s="398">
        <v>277</v>
      </c>
      <c r="C96" s="399" t="s">
        <v>58</v>
      </c>
      <c r="D96" s="400"/>
      <c r="E96" s="397" t="s">
        <v>291</v>
      </c>
      <c r="F96" s="397"/>
      <c r="G96" s="401">
        <f>'Calados Completo'!H65</f>
        <v>9.66</v>
      </c>
      <c r="H96" s="402"/>
      <c r="I96" s="403" t="str">
        <f>CONCATENATE(K96," ",L96)</f>
        <v>31' 08''</v>
      </c>
      <c r="J96" s="402" t="s">
        <v>7</v>
      </c>
      <c r="K96" s="257" t="str">
        <f>CONCATENATE(ROUNDDOWN(G96*$N$10,0),"'")</f>
        <v>31'</v>
      </c>
      <c r="L96" s="257" t="str">
        <f>CONCATENATE(IF(LEN(ROUNDDOWN(((G96*$N$10)-ROUNDDOWN(G96*$N$10,0))*12,0))=2,ROUNDDOWN(((G96*$N$10)-ROUNDDOWN(G96*$N$10,0))*12,0),CONCATENATE("0",ROUNDDOWN(((G96*$N$10)-ROUNDDOWN(G96*$N$10,0))*12,0))),"''")</f>
        <v>08''</v>
      </c>
      <c r="M96" s="257"/>
      <c r="N96" s="262"/>
      <c r="O96" s="468"/>
      <c r="P96" s="233" t="s">
        <v>291</v>
      </c>
      <c r="Q96" s="1"/>
      <c r="R96" s="1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7.5" customHeight="1" x14ac:dyDescent="0.2">
      <c r="A97" s="468"/>
      <c r="B97" s="263"/>
      <c r="C97" s="233" t="s">
        <v>339</v>
      </c>
      <c r="D97" s="245"/>
      <c r="E97" s="233"/>
      <c r="F97" s="233"/>
      <c r="G97" s="264"/>
      <c r="H97" s="265"/>
      <c r="I97" s="266"/>
      <c r="J97" s="265"/>
      <c r="K97" s="257"/>
      <c r="L97" s="257"/>
      <c r="M97" s="257"/>
      <c r="N97" s="262"/>
      <c r="O97" s="468"/>
      <c r="P97" s="233"/>
      <c r="Q97" s="1"/>
      <c r="R97" s="1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312" customFormat="1" ht="7.5" customHeight="1" x14ac:dyDescent="0.2">
      <c r="A98" s="468"/>
      <c r="B98" s="427"/>
      <c r="C98" s="428"/>
      <c r="D98" s="428"/>
      <c r="E98" s="428"/>
      <c r="F98" s="269"/>
      <c r="G98" s="269"/>
      <c r="H98" s="331"/>
      <c r="I98" s="331"/>
      <c r="J98" s="331"/>
      <c r="K98" s="271"/>
      <c r="L98" s="257"/>
      <c r="M98" s="257"/>
      <c r="N98" s="262"/>
      <c r="O98" s="468"/>
      <c r="P98" s="311"/>
      <c r="Q98" s="311"/>
      <c r="R98" s="311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312" customFormat="1" ht="12" customHeight="1" x14ac:dyDescent="0.2">
      <c r="A99" s="468"/>
      <c r="B99" s="398">
        <v>222</v>
      </c>
      <c r="C99" s="399" t="s">
        <v>60</v>
      </c>
      <c r="D99" s="400"/>
      <c r="E99" s="397"/>
      <c r="F99" s="397"/>
      <c r="G99" s="401">
        <f>'Calados Completo'!H67</f>
        <v>10.35</v>
      </c>
      <c r="H99" s="402"/>
      <c r="I99" s="403" t="str">
        <f>CONCATENATE(K99," ",L99)</f>
        <v>33' 11''</v>
      </c>
      <c r="J99" s="402" t="s">
        <v>7</v>
      </c>
      <c r="K99" s="257" t="str">
        <f>CONCATENATE(ROUNDDOWN(G99*$N$10,0),"'")</f>
        <v>33'</v>
      </c>
      <c r="L99" s="257" t="str">
        <f>CONCATENATE(IF(LEN(ROUNDDOWN(((G99*$N$10)-ROUNDDOWN(G99*$N$10,0))*12,0))=2,ROUNDDOWN(((G99*$N$10)-ROUNDDOWN(G99*$N$10,0))*12,0),CONCATENATE("0",ROUNDDOWN(((G99*$N$10)-ROUNDDOWN(G99*$N$10,0))*12,0))),"''")</f>
        <v>11''</v>
      </c>
      <c r="M99" s="257"/>
      <c r="N99" s="262"/>
      <c r="O99" s="468"/>
      <c r="P99" s="311"/>
      <c r="Q99" s="311"/>
      <c r="R99" s="311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312" customFormat="1" ht="7.5" customHeight="1" x14ac:dyDescent="0.2">
      <c r="A100" s="468"/>
      <c r="B100" s="274"/>
      <c r="C100" s="233" t="s">
        <v>346</v>
      </c>
      <c r="D100" s="245"/>
      <c r="E100" s="233"/>
      <c r="F100" s="233"/>
      <c r="G100" s="269"/>
      <c r="H100" s="331"/>
      <c r="I100" s="331"/>
      <c r="J100" s="331"/>
      <c r="K100" s="271"/>
      <c r="L100" s="257"/>
      <c r="M100" s="257"/>
      <c r="N100" s="262"/>
      <c r="O100" s="468"/>
      <c r="P100" s="311"/>
      <c r="Q100" s="311"/>
      <c r="R100" s="311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7.5" customHeight="1" x14ac:dyDescent="0.2">
      <c r="A101" s="468"/>
      <c r="B101" s="274"/>
      <c r="C101" s="269"/>
      <c r="D101" s="269"/>
      <c r="E101" s="269"/>
      <c r="F101" s="269"/>
      <c r="G101" s="269"/>
      <c r="H101" s="331"/>
      <c r="I101" s="331"/>
      <c r="J101" s="331"/>
      <c r="K101" s="271"/>
      <c r="L101" s="257"/>
      <c r="M101" s="257"/>
      <c r="N101" s="262"/>
      <c r="O101" s="468"/>
      <c r="P101" s="1"/>
      <c r="Q101" s="1"/>
      <c r="R101" s="1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10.5" customHeight="1" x14ac:dyDescent="0.2">
      <c r="A102" s="468"/>
      <c r="B102" s="274"/>
      <c r="C102" s="269"/>
      <c r="D102" s="460" t="s">
        <v>338</v>
      </c>
      <c r="E102" s="460"/>
      <c r="F102" s="460"/>
      <c r="G102" s="460"/>
      <c r="H102" s="460"/>
      <c r="I102" s="460"/>
      <c r="J102" s="332"/>
      <c r="K102" s="332"/>
      <c r="L102" s="332"/>
      <c r="M102" s="332"/>
      <c r="N102" s="275"/>
      <c r="O102" s="468"/>
      <c r="P102" s="1"/>
      <c r="Q102" s="1"/>
      <c r="R102" s="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7.5" customHeight="1" x14ac:dyDescent="0.2">
      <c r="A103" s="468"/>
      <c r="B103" s="274"/>
      <c r="C103" s="269"/>
      <c r="D103" s="269"/>
      <c r="E103" s="269"/>
      <c r="F103" s="269"/>
      <c r="G103" s="269"/>
      <c r="H103" s="331"/>
      <c r="I103" s="331"/>
      <c r="J103" s="331"/>
      <c r="K103" s="271"/>
      <c r="L103" s="257"/>
      <c r="M103" s="257"/>
      <c r="N103" s="262"/>
      <c r="O103" s="468"/>
      <c r="P103" s="1"/>
      <c r="Q103" s="1"/>
      <c r="R103" s="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ht="12.75" customHeight="1" x14ac:dyDescent="0.2">
      <c r="A104" s="468"/>
      <c r="B104" s="274"/>
      <c r="C104" s="226" t="s">
        <v>64</v>
      </c>
      <c r="D104" s="269"/>
      <c r="E104" s="269"/>
      <c r="F104" s="269"/>
      <c r="G104" s="264">
        <v>13.5</v>
      </c>
      <c r="H104" s="265"/>
      <c r="I104" s="266" t="str">
        <f>CONCATENATE(K104," ",L104)</f>
        <v>44' 03''</v>
      </c>
      <c r="J104" s="265" t="s">
        <v>63</v>
      </c>
      <c r="K104" s="257" t="str">
        <f>CONCATENATE(ROUNDDOWN(G104*$N$10,0),"'")</f>
        <v>44'</v>
      </c>
      <c r="L104" s="257" t="str">
        <f>CONCATENATE(IF(LEN(ROUNDDOWN(((G104*$N$10)-ROUNDDOWN(G104*$N$10,0))*12,0))=2,ROUNDDOWN(((G104*$N$10)-ROUNDDOWN(G104*$N$10,0))*12,0),CONCATENATE("0",ROUNDDOWN(((G104*$N$10)-ROUNDDOWN(G104*$N$10,0))*12,0))),"''")</f>
        <v>03''</v>
      </c>
      <c r="M104" s="257"/>
      <c r="N104" s="262"/>
      <c r="O104" s="468"/>
      <c r="P104" s="1"/>
      <c r="Q104" s="1"/>
      <c r="R104" s="1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ht="12.75" customHeight="1" x14ac:dyDescent="0.2">
      <c r="A105" s="468"/>
      <c r="B105" s="274"/>
      <c r="C105" s="226" t="s">
        <v>65</v>
      </c>
      <c r="D105" s="245"/>
      <c r="E105" s="245"/>
      <c r="F105" s="245"/>
      <c r="G105" s="264">
        <v>13.72</v>
      </c>
      <c r="H105" s="265"/>
      <c r="I105" s="266" t="str">
        <f>CONCATENATE(K105," ",L105)</f>
        <v>45' 00''</v>
      </c>
      <c r="J105" s="265" t="s">
        <v>66</v>
      </c>
      <c r="K105" s="257" t="str">
        <f>CONCATENATE(ROUNDDOWN(G105*$N$10,0),"'")</f>
        <v>45'</v>
      </c>
      <c r="L105" s="257" t="str">
        <f>CONCATENATE(IF(LEN(ROUNDDOWN(((G105*$N$10)-ROUNDDOWN(G105*$N$10,0))*12,0))=2,ROUNDDOWN(((G105*$N$10)-ROUNDDOWN(G105*$N$10,0))*12,0),CONCATENATE("0",ROUNDDOWN(((G105*$N$10)-ROUNDDOWN(G105*$N$10,0))*12,0))),"''")</f>
        <v>00''</v>
      </c>
      <c r="M105" s="257"/>
      <c r="N105" s="262"/>
      <c r="O105" s="468"/>
      <c r="P105" s="1"/>
      <c r="Q105" s="1"/>
      <c r="R105" s="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ht="7.5" customHeight="1" x14ac:dyDescent="0.2">
      <c r="A106" s="468"/>
      <c r="B106" s="274"/>
      <c r="C106" s="269" t="s">
        <v>67</v>
      </c>
      <c r="D106" s="269"/>
      <c r="E106" s="269"/>
      <c r="F106" s="269"/>
      <c r="G106" s="269"/>
      <c r="H106" s="331"/>
      <c r="I106" s="331"/>
      <c r="J106" s="331"/>
      <c r="K106" s="271"/>
      <c r="L106" s="257"/>
      <c r="M106" s="257"/>
      <c r="N106" s="262"/>
      <c r="O106" s="468"/>
      <c r="P106" s="1"/>
      <c r="Q106" s="1"/>
      <c r="R106" s="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ht="7.5" customHeight="1" x14ac:dyDescent="0.2">
      <c r="A107" s="468"/>
      <c r="B107" s="274"/>
      <c r="C107" s="269" t="s">
        <v>68</v>
      </c>
      <c r="D107" s="269"/>
      <c r="E107" s="269"/>
      <c r="F107" s="269"/>
      <c r="G107" s="269"/>
      <c r="H107" s="331"/>
      <c r="I107" s="331"/>
      <c r="J107" s="331"/>
      <c r="K107" s="271"/>
      <c r="L107" s="257"/>
      <c r="M107" s="257"/>
      <c r="N107" s="262"/>
      <c r="O107" s="468"/>
      <c r="P107" s="1"/>
      <c r="Q107" s="1"/>
      <c r="R107" s="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7.5" customHeight="1" x14ac:dyDescent="0.2">
      <c r="A108" s="468"/>
      <c r="B108" s="274"/>
      <c r="C108" s="269"/>
      <c r="D108" s="269"/>
      <c r="E108" s="269"/>
      <c r="F108" s="269"/>
      <c r="G108" s="269"/>
      <c r="H108" s="331"/>
      <c r="I108" s="331"/>
      <c r="J108" s="331"/>
      <c r="K108" s="271"/>
      <c r="L108" s="257"/>
      <c r="M108" s="257"/>
      <c r="N108" s="262"/>
      <c r="O108" s="468"/>
      <c r="P108" s="1"/>
      <c r="Q108" s="1"/>
      <c r="R108" s="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10.5" customHeight="1" x14ac:dyDescent="0.2">
      <c r="A109" s="468"/>
      <c r="B109" s="274"/>
      <c r="C109" s="269"/>
      <c r="D109" s="460" t="s">
        <v>303</v>
      </c>
      <c r="E109" s="460"/>
      <c r="F109" s="460"/>
      <c r="G109" s="460"/>
      <c r="H109" s="460"/>
      <c r="I109" s="460"/>
      <c r="J109" s="269"/>
      <c r="K109" s="271"/>
      <c r="L109" s="257"/>
      <c r="M109" s="257"/>
      <c r="N109" s="262"/>
      <c r="O109" s="468"/>
      <c r="P109" s="1"/>
      <c r="Q109" s="1"/>
      <c r="R109" s="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ht="7.5" customHeight="1" thickBot="1" x14ac:dyDescent="0.25">
      <c r="A110" s="468"/>
      <c r="B110" s="276"/>
      <c r="C110" s="334"/>
      <c r="D110" s="334"/>
      <c r="E110" s="334"/>
      <c r="F110" s="334"/>
      <c r="G110" s="471"/>
      <c r="H110" s="472"/>
      <c r="I110" s="472"/>
      <c r="J110" s="472"/>
      <c r="K110" s="277"/>
      <c r="L110" s="278"/>
      <c r="M110" s="278"/>
      <c r="N110" s="279"/>
      <c r="O110" s="468"/>
      <c r="P110" s="1"/>
      <c r="Q110" s="1"/>
      <c r="R110" s="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ht="11.25" customHeight="1" x14ac:dyDescent="0.2">
      <c r="A111" s="468"/>
      <c r="B111" s="469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68"/>
      <c r="P111" s="1"/>
      <c r="Q111" s="1"/>
      <c r="R111" s="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ht="12.75" customHeight="1" x14ac:dyDescent="0.2">
      <c r="A112" s="1"/>
      <c r="B112" s="280"/>
      <c r="C112" s="280"/>
      <c r="D112" s="280"/>
      <c r="E112" s="280"/>
      <c r="F112" s="280"/>
      <c r="G112" s="280"/>
      <c r="H112" s="280"/>
      <c r="I112" s="280"/>
      <c r="J112" s="280"/>
      <c r="K112" s="309"/>
      <c r="L112" s="309"/>
      <c r="M112" s="309"/>
      <c r="N112" s="309"/>
      <c r="O112" s="1"/>
      <c r="P112" s="1"/>
      <c r="Q112" s="1"/>
      <c r="R112" s="1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ht="12.75" customHeight="1" x14ac:dyDescent="0.2">
      <c r="A113" s="1"/>
      <c r="B113" s="281">
        <v>218</v>
      </c>
      <c r="C113" s="282" t="s">
        <v>59</v>
      </c>
      <c r="D113" s="280"/>
      <c r="E113" s="280"/>
      <c r="F113" s="280"/>
      <c r="G113" s="283">
        <v>10.44</v>
      </c>
      <c r="H113" s="237"/>
      <c r="I113" s="284" t="str">
        <f>CONCATENATE(K113," ",L113)</f>
        <v>34' 03''</v>
      </c>
      <c r="J113" s="237" t="s">
        <v>7</v>
      </c>
      <c r="K113" s="285" t="str">
        <f>CONCATENATE(ROUNDDOWN(G113*$N$10,0),"'")</f>
        <v>34'</v>
      </c>
      <c r="L113" s="285" t="str">
        <f>CONCATENATE(IF(LEN(ROUNDDOWN(((G113*$N$10)-ROUNDDOWN(G113*$N$10,0))*12,0))=2,ROUNDDOWN(((G113*$N$10)-ROUNDDOWN(G113*$N$10,0))*12,0),CONCATENATE("0",ROUNDDOWN(((G113*$N$10)-ROUNDDOWN(G113*$N$10,0))*12,0))),"''")</f>
        <v>03''</v>
      </c>
      <c r="M113" s="285"/>
      <c r="N113" s="285"/>
      <c r="O113" s="1"/>
      <c r="P113" s="1"/>
      <c r="Q113" s="1"/>
      <c r="R113" s="1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ht="12.75" customHeight="1" x14ac:dyDescent="0.2">
      <c r="A114" s="1"/>
      <c r="B114" s="281">
        <v>178</v>
      </c>
      <c r="C114" s="282" t="s">
        <v>60</v>
      </c>
      <c r="D114" s="280"/>
      <c r="E114" s="280"/>
      <c r="F114" s="280"/>
      <c r="G114" s="283">
        <v>10.5</v>
      </c>
      <c r="H114" s="237"/>
      <c r="I114" s="284" t="str">
        <f>CONCATENATE(K114," ",L114)</f>
        <v>34' 05''</v>
      </c>
      <c r="J114" s="237" t="s">
        <v>7</v>
      </c>
      <c r="K114" s="285" t="str">
        <f>CONCATENATE(ROUNDDOWN(G114*$N$10,0),"'")</f>
        <v>34'</v>
      </c>
      <c r="L114" s="285" t="str">
        <f>CONCATENATE(IF(LEN(ROUNDDOWN(((G114*$N$10)-ROUNDDOWN(G114*$N$10,0))*12,0))=2,ROUNDDOWN(((G114*$N$10)-ROUNDDOWN(G114*$N$10,0))*12,0),CONCATENATE("0",ROUNDDOWN(((G114*$N$10)-ROUNDDOWN(G114*$N$10,0))*12,0))),"''")</f>
        <v>05''</v>
      </c>
      <c r="M114" s="285"/>
      <c r="N114" s="285"/>
      <c r="O114" s="1"/>
      <c r="P114" s="1"/>
      <c r="Q114" s="1"/>
      <c r="R114" s="1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ht="12.75" customHeight="1" x14ac:dyDescent="0.2">
      <c r="A115" s="1"/>
      <c r="B115" s="281"/>
      <c r="C115" s="282"/>
      <c r="D115" s="280"/>
      <c r="E115" s="280"/>
      <c r="F115" s="280"/>
      <c r="G115" s="283"/>
      <c r="H115" s="237"/>
      <c r="I115" s="237"/>
      <c r="J115" s="237"/>
      <c r="K115" s="285"/>
      <c r="L115" s="285"/>
      <c r="M115" s="285"/>
      <c r="N115" s="285"/>
      <c r="O115" s="1"/>
      <c r="P115" s="1"/>
      <c r="Q115" s="1"/>
      <c r="R115" s="1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ht="12.75" customHeight="1" x14ac:dyDescent="0.2">
      <c r="A116" s="1"/>
      <c r="B116" s="281"/>
      <c r="C116" s="282"/>
      <c r="D116" s="280"/>
      <c r="E116" s="280"/>
      <c r="F116" s="280"/>
      <c r="G116" s="283"/>
      <c r="H116" s="237"/>
      <c r="I116" s="237"/>
      <c r="J116" s="237"/>
      <c r="K116" s="285"/>
      <c r="L116" s="285"/>
      <c r="M116" s="285"/>
      <c r="N116" s="285"/>
      <c r="O116" s="1"/>
      <c r="P116" s="1"/>
      <c r="Q116" s="1"/>
      <c r="R116" s="1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ht="12.75" customHeight="1" x14ac:dyDescent="0.2">
      <c r="A117" s="1"/>
      <c r="B117" s="281"/>
      <c r="C117" s="282" t="s">
        <v>61</v>
      </c>
      <c r="D117" s="280"/>
      <c r="E117" s="280"/>
      <c r="F117" s="280"/>
      <c r="G117" s="283">
        <v>10.36</v>
      </c>
      <c r="H117" s="237"/>
      <c r="I117" s="284" t="str">
        <f>CONCATENATE(K117," ",L117)</f>
        <v>33' 11''</v>
      </c>
      <c r="J117" s="237" t="s">
        <v>7</v>
      </c>
      <c r="K117" s="285" t="str">
        <f>CONCATENATE(ROUNDDOWN(G117*$N$10,0),"'")</f>
        <v>33'</v>
      </c>
      <c r="L117" s="285" t="str">
        <f>CONCATENATE(IF(LEN(ROUNDDOWN(((G117*$N$10)-ROUNDDOWN(G117*$N$10,0))*12,0))=2,ROUNDDOWN(((G117*$N$10)-ROUNDDOWN(G117*$N$10,0))*12,0),CONCATENATE("0",ROUNDDOWN(((G117*$N$10)-ROUNDDOWN(G117*$N$10,0))*12,0))),"''")</f>
        <v>11''</v>
      </c>
      <c r="M117" s="285"/>
      <c r="N117" s="285"/>
      <c r="O117" s="1"/>
      <c r="P117" s="1"/>
      <c r="Q117" s="1"/>
      <c r="R117" s="1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ht="12.75" customHeight="1" x14ac:dyDescent="0.2">
      <c r="A118" s="1"/>
      <c r="B118" s="281"/>
      <c r="C118" s="282"/>
      <c r="D118" s="280"/>
      <c r="E118" s="280"/>
      <c r="F118" s="280"/>
      <c r="G118" s="283"/>
      <c r="H118" s="237"/>
      <c r="I118" s="237"/>
      <c r="J118" s="237"/>
      <c r="K118" s="285"/>
      <c r="L118" s="285"/>
      <c r="M118" s="285"/>
      <c r="N118" s="285"/>
      <c r="O118" s="1"/>
      <c r="P118" s="1"/>
      <c r="Q118" s="1"/>
      <c r="R118" s="1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ht="12.75" customHeight="1" x14ac:dyDescent="0.2">
      <c r="A119" s="1"/>
      <c r="B119" s="281"/>
      <c r="C119" s="282" t="s">
        <v>62</v>
      </c>
      <c r="D119" s="280"/>
      <c r="E119" s="280"/>
      <c r="F119" s="280"/>
      <c r="G119" s="283">
        <v>10.3</v>
      </c>
      <c r="H119" s="237"/>
      <c r="I119" s="284" t="str">
        <f>CONCATENATE(K119," ",L119)</f>
        <v>33' 09''</v>
      </c>
      <c r="J119" s="237" t="s">
        <v>63</v>
      </c>
      <c r="K119" s="285" t="str">
        <f>CONCATENATE(ROUNDDOWN(G119*$N$10,0),"'")</f>
        <v>33'</v>
      </c>
      <c r="L119" s="285" t="str">
        <f>CONCATENATE(IF(LEN(ROUNDDOWN(((G119*$N$10)-ROUNDDOWN(G119*$N$10,0))*12,0))=2,ROUNDDOWN(((G119*$N$10)-ROUNDDOWN(G119*$N$10,0))*12,0),CONCATENATE("0",ROUNDDOWN(((G119*$N$10)-ROUNDDOWN(G119*$N$10,0))*12,0))),"''")</f>
        <v>09''</v>
      </c>
      <c r="M119" s="285"/>
      <c r="N119" s="285"/>
      <c r="O119" s="1"/>
      <c r="P119" s="1"/>
      <c r="Q119" s="1"/>
      <c r="R119" s="1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ht="12.75" customHeight="1" x14ac:dyDescent="0.2">
      <c r="A120" s="1"/>
      <c r="B120" s="281"/>
      <c r="C120" s="282"/>
      <c r="D120" s="280"/>
      <c r="E120" s="280"/>
      <c r="F120" s="280"/>
      <c r="G120" s="283"/>
      <c r="H120" s="237"/>
      <c r="I120" s="237"/>
      <c r="J120" s="237"/>
      <c r="K120" s="285"/>
      <c r="L120" s="285"/>
      <c r="M120" s="285"/>
      <c r="N120" s="285"/>
      <c r="O120" s="1"/>
      <c r="P120" s="1"/>
      <c r="Q120" s="1"/>
      <c r="R120" s="1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ht="12.75" customHeight="1" x14ac:dyDescent="0.2">
      <c r="A121" s="1"/>
      <c r="B121" s="281"/>
      <c r="C121" s="282" t="s">
        <v>64</v>
      </c>
      <c r="D121" s="280"/>
      <c r="E121" s="280"/>
      <c r="F121" s="280"/>
      <c r="G121" s="283">
        <v>13.5</v>
      </c>
      <c r="H121" s="237"/>
      <c r="I121" s="284" t="str">
        <f>CONCATENATE(K121," ",L121)</f>
        <v>44' 03''</v>
      </c>
      <c r="J121" s="237" t="s">
        <v>63</v>
      </c>
      <c r="K121" s="285" t="str">
        <f>CONCATENATE(ROUNDDOWN(G121*$N$10,0),"'")</f>
        <v>44'</v>
      </c>
      <c r="L121" s="285" t="str">
        <f>CONCATENATE(IF(LEN(ROUNDDOWN(((G121*$N$10)-ROUNDDOWN(G121*$N$10,0))*12,0))=2,ROUNDDOWN(((G121*$N$10)-ROUNDDOWN(G121*$N$10,0))*12,0),CONCATENATE("0",ROUNDDOWN(((G121*$N$10)-ROUNDDOWN(G121*$N$10,0))*12,0))),"''")</f>
        <v>03''</v>
      </c>
      <c r="M121" s="285"/>
      <c r="N121" s="285"/>
      <c r="O121" s="1"/>
      <c r="P121" s="1"/>
      <c r="Q121" s="1"/>
      <c r="R121" s="1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ht="12.75" customHeight="1" x14ac:dyDescent="0.2">
      <c r="A122" s="1"/>
      <c r="B122" s="281"/>
      <c r="C122" s="282"/>
      <c r="D122" s="280"/>
      <c r="E122" s="280"/>
      <c r="F122" s="280"/>
      <c r="G122" s="283"/>
      <c r="H122" s="237"/>
      <c r="I122" s="237"/>
      <c r="J122" s="237"/>
      <c r="K122" s="285"/>
      <c r="L122" s="285"/>
      <c r="M122" s="285"/>
      <c r="N122" s="285"/>
      <c r="O122" s="1"/>
      <c r="P122" s="1"/>
      <c r="Q122" s="1"/>
      <c r="R122" s="1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ht="12.75" customHeight="1" x14ac:dyDescent="0.2">
      <c r="A123" s="1"/>
      <c r="B123" s="281"/>
      <c r="C123" s="282" t="s">
        <v>65</v>
      </c>
      <c r="D123" s="280"/>
      <c r="E123" s="280"/>
      <c r="F123" s="280"/>
      <c r="G123" s="283">
        <v>13.72</v>
      </c>
      <c r="H123" s="237"/>
      <c r="I123" s="284" t="str">
        <f>CONCATENATE(K123," ",L123)</f>
        <v>45' 00''</v>
      </c>
      <c r="J123" s="237" t="s">
        <v>66</v>
      </c>
      <c r="K123" s="285" t="str">
        <f>CONCATENATE(ROUNDDOWN(G123*$N$10,0),"'")</f>
        <v>45'</v>
      </c>
      <c r="L123" s="285" t="str">
        <f>CONCATENATE(IF(LEN(ROUNDDOWN(((G123*$N$10)-ROUNDDOWN(G123*$N$10,0))*12,0))=2,ROUNDDOWN(((G123*$N$10)-ROUNDDOWN(G123*$N$10,0))*12,0),CONCATENATE("0",ROUNDDOWN(((G123*$N$10)-ROUNDDOWN(G123*$N$10,0))*12,0))),"''")</f>
        <v>00''</v>
      </c>
      <c r="M123" s="285"/>
      <c r="N123" s="285"/>
      <c r="O123" s="1"/>
      <c r="P123" s="1"/>
      <c r="Q123" s="1"/>
      <c r="R123" s="1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ht="12.75" customHeight="1" x14ac:dyDescent="0.2">
      <c r="A124" s="1"/>
      <c r="B124" s="286"/>
      <c r="C124" s="2" t="s">
        <v>67</v>
      </c>
      <c r="D124" s="2"/>
      <c r="E124" s="2"/>
      <c r="F124" s="2"/>
      <c r="G124" s="287"/>
      <c r="H124" s="2"/>
      <c r="I124" s="288"/>
      <c r="J124" s="2"/>
      <c r="K124" s="289"/>
      <c r="L124" s="289"/>
      <c r="M124" s="289"/>
      <c r="N124" s="289"/>
      <c r="O124" s="1"/>
      <c r="P124" s="1"/>
      <c r="Q124" s="1"/>
      <c r="R124" s="1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ht="12.75" customHeight="1" x14ac:dyDescent="0.2">
      <c r="A125" s="1"/>
      <c r="B125" s="286"/>
      <c r="C125" s="2" t="s">
        <v>68</v>
      </c>
      <c r="D125" s="2"/>
      <c r="E125" s="2"/>
      <c r="F125" s="2"/>
      <c r="G125" s="287"/>
      <c r="H125" s="2"/>
      <c r="I125" s="288"/>
      <c r="J125" s="2"/>
      <c r="K125" s="289"/>
      <c r="L125" s="289"/>
      <c r="M125" s="289"/>
      <c r="N125" s="289"/>
      <c r="O125" s="1"/>
      <c r="P125" s="1"/>
      <c r="Q125" s="1"/>
      <c r="R125" s="1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ht="12.75" customHeight="1" x14ac:dyDescent="0.2">
      <c r="A126" s="1"/>
      <c r="B126" s="281"/>
      <c r="C126" s="282"/>
      <c r="D126" s="280"/>
      <c r="E126" s="280"/>
      <c r="F126" s="280"/>
      <c r="G126" s="283"/>
      <c r="H126" s="237"/>
      <c r="I126" s="237"/>
      <c r="J126" s="237"/>
      <c r="K126" s="285"/>
      <c r="L126" s="285"/>
      <c r="M126" s="285"/>
      <c r="N126" s="285"/>
      <c r="O126" s="1"/>
      <c r="P126" s="1"/>
      <c r="Q126" s="1"/>
      <c r="R126" s="1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ht="12.75" customHeight="1" x14ac:dyDescent="0.2">
      <c r="A127" s="1"/>
      <c r="B127" s="281"/>
      <c r="C127" s="290"/>
      <c r="D127" s="280"/>
      <c r="E127" s="280"/>
      <c r="F127" s="280"/>
      <c r="G127" s="291" t="s">
        <v>69</v>
      </c>
      <c r="H127" s="237"/>
      <c r="I127" s="237"/>
      <c r="J127" s="237"/>
      <c r="K127" s="285"/>
      <c r="L127" s="285"/>
      <c r="M127" s="285"/>
      <c r="N127" s="285"/>
      <c r="O127" s="1"/>
      <c r="P127" s="1"/>
      <c r="Q127" s="1"/>
      <c r="R127" s="1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12.75" customHeight="1" x14ac:dyDescent="0.2">
      <c r="A128" s="1"/>
      <c r="B128" s="281"/>
      <c r="C128" s="292"/>
      <c r="D128" s="280"/>
      <c r="E128" s="280"/>
      <c r="F128" s="280"/>
      <c r="G128" s="293" t="s">
        <v>70</v>
      </c>
      <c r="H128" s="293"/>
      <c r="I128" s="293"/>
      <c r="J128" s="293"/>
      <c r="K128" s="294"/>
      <c r="L128" s="294"/>
      <c r="M128" s="294"/>
      <c r="N128" s="294"/>
      <c r="O128" s="1"/>
      <c r="P128" s="1"/>
      <c r="Q128" s="1"/>
      <c r="R128" s="1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12.75" customHeight="1" x14ac:dyDescent="0.2">
      <c r="A129" s="1"/>
      <c r="B129" s="281"/>
      <c r="C129" s="282"/>
      <c r="D129" s="291"/>
      <c r="E129" s="280"/>
      <c r="F129" s="280"/>
      <c r="G129" s="293" t="s">
        <v>71</v>
      </c>
      <c r="H129" s="293"/>
      <c r="I129" s="295"/>
      <c r="J129" s="295"/>
      <c r="K129" s="296"/>
      <c r="L129" s="293"/>
      <c r="M129" s="293"/>
      <c r="N129" s="293"/>
      <c r="O129" s="1"/>
      <c r="P129" s="1"/>
      <c r="Q129" s="1"/>
      <c r="R129" s="1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ht="12.75" customHeight="1" x14ac:dyDescent="0.2">
      <c r="A141" s="3"/>
      <c r="B141" s="29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12.75" customHeight="1" x14ac:dyDescent="0.2">
      <c r="A150" s="3"/>
      <c r="B150" s="3"/>
      <c r="C150" s="3"/>
      <c r="D150" s="3"/>
      <c r="E150" s="3"/>
      <c r="F150" s="3"/>
      <c r="G150" s="29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12.75" customHeight="1" x14ac:dyDescent="0.2">
      <c r="A151" s="3"/>
      <c r="B151" s="3"/>
      <c r="C151" s="3"/>
      <c r="D151" s="3"/>
      <c r="E151" s="3"/>
      <c r="F151" s="3"/>
      <c r="G151" s="29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12.75" customHeight="1" x14ac:dyDescent="0.2">
      <c r="A153" s="3"/>
      <c r="B153" s="300"/>
      <c r="C153" s="301"/>
      <c r="D153" s="301"/>
      <c r="E153" s="301"/>
      <c r="F153" s="301"/>
      <c r="G153" s="301"/>
      <c r="H153" s="301"/>
      <c r="I153" s="301"/>
      <c r="J153" s="30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12.75" customHeight="1" x14ac:dyDescent="0.2">
      <c r="A154" s="3"/>
      <c r="B154" s="301"/>
      <c r="C154" s="301"/>
      <c r="D154" s="301"/>
      <c r="E154" s="301"/>
      <c r="F154" s="301"/>
      <c r="G154" s="301"/>
      <c r="H154" s="301"/>
      <c r="I154" s="301"/>
      <c r="J154" s="30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12.75" customHeight="1" x14ac:dyDescent="0.2">
      <c r="A155" s="3"/>
      <c r="B155" s="301"/>
      <c r="C155" s="301"/>
      <c r="D155" s="301"/>
      <c r="E155" s="301"/>
      <c r="F155" s="301"/>
      <c r="G155" s="301"/>
      <c r="H155" s="301"/>
      <c r="I155" s="301"/>
      <c r="J155" s="30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12.75" customHeight="1" x14ac:dyDescent="0.2">
      <c r="A156" s="3"/>
      <c r="B156" s="301"/>
      <c r="C156" s="301"/>
      <c r="D156" s="301"/>
      <c r="E156" s="301"/>
      <c r="F156" s="301"/>
      <c r="G156" s="301"/>
      <c r="H156" s="301"/>
      <c r="I156" s="301"/>
      <c r="J156" s="30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12.75" customHeight="1" x14ac:dyDescent="0.2">
      <c r="A157" s="3"/>
      <c r="B157" s="301"/>
      <c r="C157" s="301"/>
      <c r="D157" s="301"/>
      <c r="E157" s="301"/>
      <c r="F157" s="301"/>
      <c r="G157" s="301"/>
      <c r="H157" s="301"/>
      <c r="I157" s="301"/>
      <c r="J157" s="30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12.75" customHeight="1" x14ac:dyDescent="0.2">
      <c r="A158" s="3"/>
      <c r="B158" s="301"/>
      <c r="C158" s="301"/>
      <c r="D158" s="301"/>
      <c r="E158" s="301"/>
      <c r="F158" s="301"/>
      <c r="G158" s="301"/>
      <c r="H158" s="301"/>
      <c r="I158" s="301"/>
      <c r="J158" s="30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12.75" customHeight="1" x14ac:dyDescent="0.2">
      <c r="A159" s="3"/>
      <c r="B159" s="301"/>
      <c r="C159" s="301"/>
      <c r="D159" s="301"/>
      <c r="E159" s="301"/>
      <c r="F159" s="301"/>
      <c r="G159" s="301"/>
      <c r="H159" s="301"/>
      <c r="I159" s="301"/>
      <c r="J159" s="30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12.75" customHeight="1" x14ac:dyDescent="0.2">
      <c r="A160" s="3"/>
      <c r="B160" s="301"/>
      <c r="C160" s="301"/>
      <c r="D160" s="301"/>
      <c r="E160" s="301"/>
      <c r="F160" s="301"/>
      <c r="G160" s="301"/>
      <c r="H160" s="301"/>
      <c r="I160" s="301"/>
      <c r="J160" s="30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12.75" customHeight="1" x14ac:dyDescent="0.2">
      <c r="A161" s="3"/>
      <c r="B161" s="301"/>
      <c r="C161" s="301"/>
      <c r="D161" s="301"/>
      <c r="E161" s="301"/>
      <c r="F161" s="301"/>
      <c r="G161" s="301"/>
      <c r="H161" s="301"/>
      <c r="I161" s="301"/>
      <c r="J161" s="30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ht="12.75" customHeight="1" x14ac:dyDescent="0.2">
      <c r="A162" s="3"/>
      <c r="B162" s="301"/>
      <c r="C162" s="301"/>
      <c r="D162" s="301"/>
      <c r="E162" s="301"/>
      <c r="F162" s="301"/>
      <c r="G162" s="301"/>
      <c r="H162" s="301"/>
      <c r="I162" s="301"/>
      <c r="J162" s="30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12.75" customHeight="1" x14ac:dyDescent="0.2">
      <c r="A163" s="3"/>
      <c r="B163" s="301"/>
      <c r="C163" s="301"/>
      <c r="D163" s="301"/>
      <c r="E163" s="301"/>
      <c r="F163" s="301"/>
      <c r="G163" s="301"/>
      <c r="H163" s="301"/>
      <c r="I163" s="301"/>
      <c r="J163" s="30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12.75" customHeight="1" x14ac:dyDescent="0.2">
      <c r="A164" s="3"/>
      <c r="B164" s="301"/>
      <c r="C164" s="301"/>
      <c r="D164" s="301"/>
      <c r="E164" s="301"/>
      <c r="F164" s="301"/>
      <c r="G164" s="301"/>
      <c r="H164" s="301"/>
      <c r="I164" s="301"/>
      <c r="J164" s="30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ht="12.75" customHeight="1" x14ac:dyDescent="0.2">
      <c r="A165" s="3"/>
      <c r="B165" s="301"/>
      <c r="C165" s="301"/>
      <c r="D165" s="301"/>
      <c r="E165" s="301"/>
      <c r="F165" s="301"/>
      <c r="G165" s="301"/>
      <c r="H165" s="301"/>
      <c r="I165" s="301"/>
      <c r="J165" s="30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ht="12.75" customHeight="1" x14ac:dyDescent="0.2">
      <c r="A166" s="3"/>
      <c r="B166" s="301"/>
      <c r="C166" s="301"/>
      <c r="D166" s="301"/>
      <c r="E166" s="301"/>
      <c r="F166" s="301"/>
      <c r="G166" s="301"/>
      <c r="H166" s="301"/>
      <c r="I166" s="301"/>
      <c r="J166" s="30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ht="12.75" customHeight="1" x14ac:dyDescent="0.2">
      <c r="A167" s="3"/>
      <c r="B167" s="301"/>
      <c r="C167" s="301"/>
      <c r="D167" s="301"/>
      <c r="E167" s="301"/>
      <c r="F167" s="301"/>
      <c r="G167" s="301"/>
      <c r="H167" s="301"/>
      <c r="I167" s="301"/>
      <c r="J167" s="30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ht="12.75" customHeight="1" x14ac:dyDescent="0.2">
      <c r="A168" s="3"/>
      <c r="B168" s="301"/>
      <c r="C168" s="301"/>
      <c r="D168" s="301"/>
      <c r="E168" s="301"/>
      <c r="F168" s="301"/>
      <c r="G168" s="301"/>
      <c r="H168" s="301"/>
      <c r="I168" s="301"/>
      <c r="J168" s="30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ht="12.75" customHeight="1" x14ac:dyDescent="0.2">
      <c r="A169" s="3"/>
      <c r="B169" s="301"/>
      <c r="C169" s="301"/>
      <c r="D169" s="301"/>
      <c r="E169" s="301"/>
      <c r="F169" s="301"/>
      <c r="G169" s="301"/>
      <c r="H169" s="301"/>
      <c r="I169" s="301"/>
      <c r="J169" s="30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ht="12.75" customHeight="1" x14ac:dyDescent="0.2">
      <c r="A170" s="3"/>
      <c r="B170" s="301"/>
      <c r="C170" s="301"/>
      <c r="D170" s="301"/>
      <c r="E170" s="301"/>
      <c r="F170" s="301"/>
      <c r="G170" s="301"/>
      <c r="H170" s="301"/>
      <c r="I170" s="301"/>
      <c r="J170" s="30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ht="12.75" customHeight="1" x14ac:dyDescent="0.2">
      <c r="A171" s="3"/>
      <c r="B171" s="301"/>
      <c r="C171" s="301"/>
      <c r="D171" s="301"/>
      <c r="E171" s="301"/>
      <c r="F171" s="301"/>
      <c r="G171" s="301"/>
      <c r="H171" s="301"/>
      <c r="I171" s="301"/>
      <c r="J171" s="30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ht="12.75" customHeight="1" x14ac:dyDescent="0.2">
      <c r="A172" s="3"/>
      <c r="B172" s="301"/>
      <c r="C172" s="301"/>
      <c r="D172" s="301"/>
      <c r="E172" s="301"/>
      <c r="F172" s="301"/>
      <c r="G172" s="301"/>
      <c r="H172" s="301"/>
      <c r="I172" s="301"/>
      <c r="J172" s="30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ht="12.75" customHeight="1" x14ac:dyDescent="0.2">
      <c r="A173" s="3"/>
      <c r="B173" s="301"/>
      <c r="C173" s="301"/>
      <c r="D173" s="301"/>
      <c r="E173" s="301"/>
      <c r="F173" s="301"/>
      <c r="G173" s="301"/>
      <c r="H173" s="301"/>
      <c r="I173" s="301"/>
      <c r="J173" s="30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ht="12.75" customHeight="1" x14ac:dyDescent="0.2">
      <c r="A174" s="3"/>
      <c r="B174" s="301"/>
      <c r="C174" s="301"/>
      <c r="D174" s="301"/>
      <c r="E174" s="301"/>
      <c r="F174" s="301"/>
      <c r="G174" s="301"/>
      <c r="H174" s="301"/>
      <c r="I174" s="301"/>
      <c r="J174" s="30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ht="12.75" customHeight="1" x14ac:dyDescent="0.2">
      <c r="A175" s="3"/>
      <c r="B175" s="301"/>
      <c r="C175" s="301"/>
      <c r="D175" s="301"/>
      <c r="E175" s="301"/>
      <c r="F175" s="301"/>
      <c r="G175" s="301"/>
      <c r="H175" s="301"/>
      <c r="I175" s="301"/>
      <c r="J175" s="30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ht="12.75" customHeight="1" x14ac:dyDescent="0.2">
      <c r="A176" s="3"/>
      <c r="B176" s="299"/>
      <c r="C176" s="301"/>
      <c r="D176" s="301"/>
      <c r="E176" s="301"/>
      <c r="F176" s="301"/>
      <c r="G176" s="301"/>
      <c r="H176" s="301"/>
      <c r="I176" s="301"/>
      <c r="J176" s="30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ht="12.75" customHeight="1" x14ac:dyDescent="0.2">
      <c r="A177" s="3"/>
      <c r="B177" s="301"/>
      <c r="C177" s="301"/>
      <c r="D177" s="301"/>
      <c r="E177" s="301"/>
      <c r="F177" s="301"/>
      <c r="G177" s="301"/>
      <c r="H177" s="301"/>
      <c r="I177" s="301"/>
      <c r="J177" s="30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ht="12.75" customHeight="1" x14ac:dyDescent="0.2">
      <c r="A178" s="3"/>
      <c r="B178" s="301"/>
      <c r="C178" s="301"/>
      <c r="D178" s="301"/>
      <c r="E178" s="301"/>
      <c r="F178" s="301"/>
      <c r="G178" s="301"/>
      <c r="H178" s="301"/>
      <c r="I178" s="301"/>
      <c r="J178" s="30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ht="12.75" customHeight="1" x14ac:dyDescent="0.2">
      <c r="A179" s="3"/>
      <c r="B179" s="301"/>
      <c r="C179" s="301"/>
      <c r="D179" s="301"/>
      <c r="E179" s="301"/>
      <c r="F179" s="301"/>
      <c r="G179" s="301"/>
      <c r="H179" s="301"/>
      <c r="I179" s="301"/>
      <c r="J179" s="30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ht="12.75" customHeight="1" x14ac:dyDescent="0.2">
      <c r="A180" s="3"/>
      <c r="B180" s="301"/>
      <c r="C180" s="301"/>
      <c r="D180" s="301"/>
      <c r="E180" s="301"/>
      <c r="F180" s="301"/>
      <c r="G180" s="301"/>
      <c r="H180" s="301"/>
      <c r="I180" s="301"/>
      <c r="J180" s="30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ht="12.75" customHeight="1" x14ac:dyDescent="0.2">
      <c r="A192" s="3"/>
      <c r="B192" s="29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ht="12.75" customHeight="1" x14ac:dyDescent="0.2">
      <c r="A201" s="3"/>
      <c r="B201" s="3"/>
      <c r="C201" s="3"/>
      <c r="D201" s="3"/>
      <c r="E201" s="3"/>
      <c r="F201" s="3"/>
      <c r="G201" s="29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ht="12.75" customHeight="1" x14ac:dyDescent="0.2">
      <c r="A202" s="3"/>
      <c r="B202" s="3"/>
      <c r="C202" s="3"/>
      <c r="D202" s="3"/>
      <c r="E202" s="3"/>
      <c r="F202" s="3"/>
      <c r="G202" s="299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ht="12.75" customHeight="1" x14ac:dyDescent="0.2">
      <c r="A204" s="3"/>
      <c r="B204" s="300"/>
      <c r="C204" s="301"/>
      <c r="D204" s="301"/>
      <c r="E204" s="301"/>
      <c r="F204" s="301"/>
      <c r="G204" s="301"/>
      <c r="H204" s="301"/>
      <c r="I204" s="301"/>
      <c r="J204" s="30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ht="12.75" customHeight="1" x14ac:dyDescent="0.2">
      <c r="A205" s="3"/>
      <c r="B205" s="301"/>
      <c r="C205" s="301"/>
      <c r="D205" s="301"/>
      <c r="E205" s="301"/>
      <c r="F205" s="301"/>
      <c r="G205" s="301"/>
      <c r="H205" s="301"/>
      <c r="I205" s="301"/>
      <c r="J205" s="30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ht="12.75" customHeight="1" x14ac:dyDescent="0.2">
      <c r="A206" s="3"/>
      <c r="B206" s="301"/>
      <c r="C206" s="301"/>
      <c r="D206" s="301"/>
      <c r="E206" s="301"/>
      <c r="F206" s="301"/>
      <c r="G206" s="301"/>
      <c r="H206" s="301"/>
      <c r="I206" s="301"/>
      <c r="J206" s="30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ht="12.75" customHeight="1" x14ac:dyDescent="0.2">
      <c r="A207" s="3"/>
      <c r="B207" s="301"/>
      <c r="C207" s="301"/>
      <c r="D207" s="301"/>
      <c r="E207" s="301"/>
      <c r="F207" s="301"/>
      <c r="G207" s="301"/>
      <c r="H207" s="301"/>
      <c r="I207" s="301"/>
      <c r="J207" s="30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ht="12.75" customHeight="1" x14ac:dyDescent="0.2">
      <c r="A208" s="3"/>
      <c r="B208" s="301"/>
      <c r="C208" s="301"/>
      <c r="D208" s="301"/>
      <c r="E208" s="301"/>
      <c r="F208" s="301"/>
      <c r="G208" s="301"/>
      <c r="H208" s="301"/>
      <c r="I208" s="301"/>
      <c r="J208" s="30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ht="12.75" customHeight="1" x14ac:dyDescent="0.2">
      <c r="A209" s="3"/>
      <c r="B209" s="301"/>
      <c r="C209" s="301"/>
      <c r="D209" s="301"/>
      <c r="E209" s="301"/>
      <c r="F209" s="301"/>
      <c r="G209" s="301"/>
      <c r="H209" s="301"/>
      <c r="I209" s="301"/>
      <c r="J209" s="30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ht="12.75" customHeight="1" x14ac:dyDescent="0.2">
      <c r="A210" s="3"/>
      <c r="B210" s="301"/>
      <c r="C210" s="301"/>
      <c r="D210" s="301"/>
      <c r="E210" s="301"/>
      <c r="F210" s="301"/>
      <c r="G210" s="301"/>
      <c r="H210" s="301"/>
      <c r="I210" s="301"/>
      <c r="J210" s="30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ht="12.75" customHeight="1" x14ac:dyDescent="0.2">
      <c r="A211" s="3"/>
      <c r="B211" s="301"/>
      <c r="C211" s="301"/>
      <c r="D211" s="301"/>
      <c r="E211" s="301"/>
      <c r="F211" s="301"/>
      <c r="G211" s="301"/>
      <c r="H211" s="301"/>
      <c r="I211" s="301"/>
      <c r="J211" s="30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ht="12.75" customHeight="1" x14ac:dyDescent="0.2">
      <c r="A212" s="3"/>
      <c r="B212" s="301"/>
      <c r="C212" s="301"/>
      <c r="D212" s="301"/>
      <c r="E212" s="301"/>
      <c r="F212" s="301"/>
      <c r="G212" s="301"/>
      <c r="H212" s="301"/>
      <c r="I212" s="301"/>
      <c r="J212" s="30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ht="12.75" customHeight="1" x14ac:dyDescent="0.2">
      <c r="A213" s="3"/>
      <c r="B213" s="301"/>
      <c r="C213" s="301"/>
      <c r="D213" s="301"/>
      <c r="E213" s="301"/>
      <c r="F213" s="301"/>
      <c r="G213" s="301"/>
      <c r="H213" s="301"/>
      <c r="I213" s="301"/>
      <c r="J213" s="30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ht="12.75" customHeight="1" x14ac:dyDescent="0.2">
      <c r="A214" s="3"/>
      <c r="B214" s="301"/>
      <c r="C214" s="301"/>
      <c r="D214" s="301"/>
      <c r="E214" s="301"/>
      <c r="F214" s="301"/>
      <c r="G214" s="301"/>
      <c r="H214" s="301"/>
      <c r="I214" s="301"/>
      <c r="J214" s="30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ht="12.75" customHeight="1" x14ac:dyDescent="0.2">
      <c r="A215" s="3"/>
      <c r="B215" s="301"/>
      <c r="C215" s="301"/>
      <c r="D215" s="301"/>
      <c r="E215" s="301"/>
      <c r="F215" s="301"/>
      <c r="G215" s="301"/>
      <c r="H215" s="301"/>
      <c r="I215" s="301"/>
      <c r="J215" s="30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ht="12.75" customHeight="1" x14ac:dyDescent="0.2">
      <c r="A216" s="3"/>
      <c r="B216" s="301"/>
      <c r="C216" s="301"/>
      <c r="D216" s="301"/>
      <c r="E216" s="301"/>
      <c r="F216" s="301"/>
      <c r="G216" s="301"/>
      <c r="H216" s="301"/>
      <c r="I216" s="301"/>
      <c r="J216" s="30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ht="12.75" customHeight="1" x14ac:dyDescent="0.2">
      <c r="A217" s="3"/>
      <c r="B217" s="301"/>
      <c r="C217" s="301"/>
      <c r="D217" s="301"/>
      <c r="E217" s="301"/>
      <c r="F217" s="301"/>
      <c r="G217" s="301"/>
      <c r="H217" s="301"/>
      <c r="I217" s="301"/>
      <c r="J217" s="30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ht="12.75" customHeight="1" x14ac:dyDescent="0.2">
      <c r="A218" s="3"/>
      <c r="B218" s="301"/>
      <c r="C218" s="301"/>
      <c r="D218" s="301"/>
      <c r="E218" s="301"/>
      <c r="F218" s="301"/>
      <c r="G218" s="301"/>
      <c r="H218" s="301"/>
      <c r="I218" s="301"/>
      <c r="J218" s="30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ht="12.75" customHeight="1" x14ac:dyDescent="0.2">
      <c r="A219" s="3"/>
      <c r="B219" s="301"/>
      <c r="C219" s="301"/>
      <c r="D219" s="301"/>
      <c r="E219" s="301"/>
      <c r="F219" s="301"/>
      <c r="G219" s="301"/>
      <c r="H219" s="301"/>
      <c r="I219" s="301"/>
      <c r="J219" s="30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ht="12.75" customHeight="1" x14ac:dyDescent="0.2">
      <c r="A220" s="3"/>
      <c r="B220" s="301"/>
      <c r="C220" s="301"/>
      <c r="D220" s="301"/>
      <c r="E220" s="301"/>
      <c r="F220" s="301"/>
      <c r="G220" s="301"/>
      <c r="H220" s="301"/>
      <c r="I220" s="301"/>
      <c r="J220" s="30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ht="12.75" customHeight="1" x14ac:dyDescent="0.2">
      <c r="A221" s="3"/>
      <c r="B221" s="301"/>
      <c r="C221" s="301"/>
      <c r="D221" s="301"/>
      <c r="E221" s="301"/>
      <c r="F221" s="301"/>
      <c r="G221" s="301"/>
      <c r="H221" s="301"/>
      <c r="I221" s="301"/>
      <c r="J221" s="30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ht="12.75" customHeight="1" x14ac:dyDescent="0.2">
      <c r="A222" s="3"/>
      <c r="B222" s="301"/>
      <c r="C222" s="301"/>
      <c r="D222" s="301"/>
      <c r="E222" s="301"/>
      <c r="F222" s="301"/>
      <c r="G222" s="301"/>
      <c r="H222" s="301"/>
      <c r="I222" s="301"/>
      <c r="J222" s="30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ht="12.75" customHeight="1" x14ac:dyDescent="0.2">
      <c r="A224" s="3"/>
      <c r="B224" s="301"/>
      <c r="C224" s="301"/>
      <c r="D224" s="301"/>
      <c r="E224" s="301"/>
      <c r="F224" s="301"/>
      <c r="G224" s="301"/>
      <c r="H224" s="301"/>
      <c r="I224" s="301"/>
      <c r="J224" s="30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ht="12.75" customHeight="1" x14ac:dyDescent="0.2">
      <c r="A225" s="3"/>
      <c r="B225" s="301"/>
      <c r="C225" s="301"/>
      <c r="D225" s="301"/>
      <c r="E225" s="301"/>
      <c r="F225" s="301"/>
      <c r="G225" s="301"/>
      <c r="H225" s="301"/>
      <c r="I225" s="301"/>
      <c r="J225" s="30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ht="12.75" customHeight="1" x14ac:dyDescent="0.2">
      <c r="A226" s="3"/>
      <c r="B226" s="301"/>
      <c r="C226" s="301"/>
      <c r="D226" s="301"/>
      <c r="E226" s="301"/>
      <c r="F226" s="301"/>
      <c r="G226" s="301"/>
      <c r="H226" s="301"/>
      <c r="I226" s="301"/>
      <c r="J226" s="30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ht="12.75" customHeight="1" x14ac:dyDescent="0.2">
      <c r="A227" s="3"/>
      <c r="B227" s="299"/>
      <c r="C227" s="301"/>
      <c r="D227" s="301"/>
      <c r="E227" s="301"/>
      <c r="F227" s="301"/>
      <c r="G227" s="301"/>
      <c r="H227" s="301"/>
      <c r="I227" s="301"/>
      <c r="J227" s="30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ht="12.75" customHeight="1" x14ac:dyDescent="0.2">
      <c r="A228" s="3"/>
      <c r="B228" s="301"/>
      <c r="C228" s="301"/>
      <c r="D228" s="301"/>
      <c r="E228" s="301"/>
      <c r="F228" s="301"/>
      <c r="G228" s="301"/>
      <c r="H228" s="301"/>
      <c r="I228" s="301"/>
      <c r="J228" s="30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ht="12.75" customHeight="1" x14ac:dyDescent="0.2">
      <c r="A229" s="3"/>
      <c r="B229" s="301"/>
      <c r="C229" s="301"/>
      <c r="D229" s="301"/>
      <c r="E229" s="301"/>
      <c r="F229" s="301"/>
      <c r="G229" s="301"/>
      <c r="H229" s="301"/>
      <c r="I229" s="301"/>
      <c r="J229" s="30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ht="12.75" customHeight="1" x14ac:dyDescent="0.2">
      <c r="A231" s="3"/>
      <c r="B231" s="301"/>
      <c r="C231" s="301"/>
      <c r="D231" s="301"/>
      <c r="E231" s="301"/>
      <c r="F231" s="301"/>
      <c r="G231" s="301"/>
      <c r="H231" s="301"/>
      <c r="I231" s="301"/>
      <c r="J231" s="30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ht="12.75" customHeight="1" x14ac:dyDescent="0.2">
      <c r="A253" s="3"/>
      <c r="B253" s="3"/>
      <c r="C253" s="3"/>
      <c r="D253" s="3"/>
      <c r="E253" s="3"/>
      <c r="F253" s="3"/>
      <c r="G253" s="299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1:62" ht="12.75" customHeight="1" x14ac:dyDescent="0.2">
      <c r="A256" s="3"/>
      <c r="B256" s="301"/>
      <c r="C256" s="301"/>
      <c r="D256" s="301"/>
      <c r="E256" s="301"/>
      <c r="F256" s="301"/>
      <c r="G256" s="301"/>
      <c r="H256" s="301"/>
      <c r="I256" s="301"/>
      <c r="J256" s="30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1:62" ht="12.75" customHeight="1" x14ac:dyDescent="0.2">
      <c r="A257" s="3"/>
      <c r="B257" s="301"/>
      <c r="C257" s="301"/>
      <c r="D257" s="301"/>
      <c r="E257" s="301"/>
      <c r="F257" s="301"/>
      <c r="G257" s="301"/>
      <c r="H257" s="301"/>
      <c r="I257" s="301"/>
      <c r="J257" s="30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ht="12.75" customHeight="1" x14ac:dyDescent="0.2">
      <c r="A258" s="3"/>
      <c r="B258" s="301"/>
      <c r="C258" s="301"/>
      <c r="D258" s="301"/>
      <c r="E258" s="301"/>
      <c r="F258" s="301"/>
      <c r="G258" s="301"/>
      <c r="H258" s="301"/>
      <c r="I258" s="301"/>
      <c r="J258" s="30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1:62" ht="12.75" customHeight="1" x14ac:dyDescent="0.2">
      <c r="A259" s="3"/>
      <c r="B259" s="301"/>
      <c r="C259" s="301"/>
      <c r="D259" s="301"/>
      <c r="E259" s="301"/>
      <c r="F259" s="301"/>
      <c r="G259" s="301"/>
      <c r="H259" s="301"/>
      <c r="I259" s="301"/>
      <c r="J259" s="30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1:62" ht="12.75" customHeight="1" x14ac:dyDescent="0.2">
      <c r="A260" s="3"/>
      <c r="B260" s="301"/>
      <c r="C260" s="301"/>
      <c r="D260" s="301"/>
      <c r="E260" s="301"/>
      <c r="F260" s="301"/>
      <c r="G260" s="301"/>
      <c r="H260" s="301"/>
      <c r="I260" s="301"/>
      <c r="J260" s="30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1:62" ht="12.75" customHeight="1" x14ac:dyDescent="0.2">
      <c r="A261" s="3"/>
      <c r="B261" s="301"/>
      <c r="C261" s="301"/>
      <c r="D261" s="301"/>
      <c r="E261" s="301"/>
      <c r="F261" s="301"/>
      <c r="G261" s="301"/>
      <c r="H261" s="301"/>
      <c r="I261" s="301"/>
      <c r="J261" s="30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62" ht="12.75" customHeight="1" x14ac:dyDescent="0.2">
      <c r="A262" s="3"/>
      <c r="B262" s="301"/>
      <c r="C262" s="301"/>
      <c r="D262" s="301"/>
      <c r="E262" s="301"/>
      <c r="F262" s="301"/>
      <c r="G262" s="301"/>
      <c r="H262" s="301"/>
      <c r="I262" s="301"/>
      <c r="J262" s="30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ht="12.75" customHeight="1" x14ac:dyDescent="0.2">
      <c r="A263" s="3"/>
      <c r="B263" s="301"/>
      <c r="C263" s="301"/>
      <c r="D263" s="301"/>
      <c r="E263" s="301"/>
      <c r="F263" s="301"/>
      <c r="G263" s="301"/>
      <c r="H263" s="301"/>
      <c r="I263" s="301"/>
      <c r="J263" s="30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1:62" ht="12.75" customHeight="1" x14ac:dyDescent="0.2">
      <c r="A264" s="3"/>
      <c r="B264" s="301"/>
      <c r="C264" s="302"/>
      <c r="D264" s="302"/>
      <c r="E264" s="302"/>
      <c r="F264" s="302"/>
      <c r="G264" s="302"/>
      <c r="H264" s="302"/>
      <c r="I264" s="302"/>
      <c r="J264" s="302"/>
      <c r="K264" s="303"/>
      <c r="L264" s="303"/>
      <c r="M264" s="30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1:62" ht="12.75" customHeight="1" x14ac:dyDescent="0.2">
      <c r="A265" s="3"/>
      <c r="B265" s="301"/>
      <c r="C265" s="302"/>
      <c r="D265" s="302"/>
      <c r="E265" s="302"/>
      <c r="F265" s="302"/>
      <c r="G265" s="302"/>
      <c r="H265" s="302"/>
      <c r="I265" s="302"/>
      <c r="J265" s="302"/>
      <c r="K265" s="303"/>
      <c r="L265" s="303"/>
      <c r="M265" s="30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1:62" ht="12.75" customHeight="1" x14ac:dyDescent="0.2">
      <c r="A266" s="3"/>
      <c r="B266" s="301"/>
      <c r="C266" s="302"/>
      <c r="D266" s="302"/>
      <c r="E266" s="302"/>
      <c r="F266" s="302"/>
      <c r="G266" s="302"/>
      <c r="H266" s="302"/>
      <c r="I266" s="302"/>
      <c r="J266" s="302"/>
      <c r="K266" s="303"/>
      <c r="L266" s="303"/>
      <c r="M266" s="30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62" ht="12.75" customHeight="1" x14ac:dyDescent="0.2">
      <c r="A267" s="3"/>
      <c r="B267" s="301"/>
      <c r="C267" s="302"/>
      <c r="D267" s="457"/>
      <c r="E267" s="458"/>
      <c r="F267" s="458"/>
      <c r="G267" s="458"/>
      <c r="H267" s="458"/>
      <c r="I267" s="458"/>
      <c r="J267" s="458"/>
      <c r="K267" s="458"/>
      <c r="L267" s="303"/>
      <c r="M267" s="30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1:62" ht="12.75" customHeight="1" x14ac:dyDescent="0.2">
      <c r="A268" s="3"/>
      <c r="B268" s="301"/>
      <c r="C268" s="302"/>
      <c r="D268" s="458"/>
      <c r="E268" s="459"/>
      <c r="F268" s="459"/>
      <c r="G268" s="459"/>
      <c r="H268" s="459"/>
      <c r="I268" s="459"/>
      <c r="J268" s="459"/>
      <c r="K268" s="458"/>
      <c r="L268" s="303"/>
      <c r="M268" s="30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1:62" ht="12.75" customHeight="1" x14ac:dyDescent="0.2">
      <c r="A269" s="3"/>
      <c r="B269" s="301"/>
      <c r="C269" s="302"/>
      <c r="D269" s="458"/>
      <c r="E269" s="458"/>
      <c r="F269" s="458"/>
      <c r="G269" s="458"/>
      <c r="H269" s="458"/>
      <c r="I269" s="458"/>
      <c r="J269" s="458"/>
      <c r="K269" s="458"/>
      <c r="L269" s="303"/>
      <c r="M269" s="30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1:62" ht="12.75" customHeight="1" x14ac:dyDescent="0.2">
      <c r="A270" s="3"/>
      <c r="B270" s="301"/>
      <c r="C270" s="302"/>
      <c r="D270" s="302"/>
      <c r="E270" s="302"/>
      <c r="F270" s="302"/>
      <c r="G270" s="302"/>
      <c r="H270" s="302"/>
      <c r="I270" s="302"/>
      <c r="J270" s="302"/>
      <c r="K270" s="303"/>
      <c r="L270" s="303"/>
      <c r="M270" s="30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1:62" ht="12.75" customHeight="1" x14ac:dyDescent="0.2">
      <c r="A271" s="3"/>
      <c r="B271" s="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1:62" ht="12.75" customHeight="1" x14ac:dyDescent="0.2">
      <c r="A272" s="3"/>
      <c r="B272" s="301"/>
      <c r="C272" s="301"/>
      <c r="D272" s="301"/>
      <c r="E272" s="301"/>
      <c r="F272" s="301"/>
      <c r="G272" s="301"/>
      <c r="H272" s="301"/>
      <c r="I272" s="301"/>
      <c r="J272" s="30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1:62" ht="12.75" customHeight="1" x14ac:dyDescent="0.2">
      <c r="A273" s="3"/>
      <c r="B273" s="301"/>
      <c r="C273" s="301"/>
      <c r="D273" s="301"/>
      <c r="E273" s="301"/>
      <c r="F273" s="301"/>
      <c r="G273" s="301"/>
      <c r="H273" s="301"/>
      <c r="I273" s="301"/>
      <c r="J273" s="30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1:62" ht="12.75" customHeight="1" x14ac:dyDescent="0.2">
      <c r="A274" s="3"/>
      <c r="B274" s="301"/>
      <c r="C274" s="301"/>
      <c r="D274" s="301"/>
      <c r="E274" s="301"/>
      <c r="F274" s="301"/>
      <c r="G274" s="301"/>
      <c r="H274" s="301"/>
      <c r="I274" s="301"/>
      <c r="J274" s="30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1:62" ht="12.75" customHeight="1" x14ac:dyDescent="0.2">
      <c r="A275" s="3"/>
      <c r="B275" s="301"/>
      <c r="C275" s="301"/>
      <c r="D275" s="301"/>
      <c r="E275" s="301"/>
      <c r="F275" s="301"/>
      <c r="G275" s="301"/>
      <c r="H275" s="301"/>
      <c r="I275" s="301"/>
      <c r="J275" s="30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1:62" ht="12.75" customHeight="1" x14ac:dyDescent="0.2">
      <c r="A276" s="3"/>
      <c r="B276" s="301"/>
      <c r="C276" s="301"/>
      <c r="D276" s="301"/>
      <c r="E276" s="301"/>
      <c r="F276" s="301"/>
      <c r="G276" s="301"/>
      <c r="H276" s="301"/>
      <c r="I276" s="301"/>
      <c r="J276" s="30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1:62" ht="12.75" customHeight="1" x14ac:dyDescent="0.2">
      <c r="A277" s="3"/>
      <c r="B277" s="301"/>
      <c r="C277" s="301"/>
      <c r="D277" s="301"/>
      <c r="E277" s="301"/>
      <c r="F277" s="301"/>
      <c r="G277" s="301"/>
      <c r="H277" s="301"/>
      <c r="I277" s="301"/>
      <c r="J277" s="30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1:62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1:62" ht="12.75" customHeight="1" x14ac:dyDescent="0.2">
      <c r="A279" s="3"/>
      <c r="B279" s="301"/>
      <c r="C279" s="301"/>
      <c r="D279" s="301"/>
      <c r="E279" s="301"/>
      <c r="F279" s="301"/>
      <c r="G279" s="301"/>
      <c r="H279" s="301"/>
      <c r="I279" s="301"/>
      <c r="J279" s="30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1:62" ht="12.75" customHeight="1" x14ac:dyDescent="0.2">
      <c r="A280" s="3"/>
      <c r="B280" s="301"/>
      <c r="C280" s="301"/>
      <c r="D280" s="301"/>
      <c r="E280" s="301"/>
      <c r="F280" s="301"/>
      <c r="G280" s="301"/>
      <c r="H280" s="301"/>
      <c r="I280" s="301"/>
      <c r="J280" s="30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1:62" ht="12.75" customHeight="1" x14ac:dyDescent="0.2">
      <c r="A281" s="3"/>
      <c r="B281" s="301"/>
      <c r="C281" s="301"/>
      <c r="D281" s="301"/>
      <c r="E281" s="301"/>
      <c r="F281" s="301"/>
      <c r="G281" s="301"/>
      <c r="H281" s="301"/>
      <c r="I281" s="301"/>
      <c r="J281" s="30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1:62" ht="12.75" customHeight="1" x14ac:dyDescent="0.2">
      <c r="A282" s="3"/>
      <c r="B282" s="301"/>
      <c r="C282" s="301"/>
      <c r="D282" s="301"/>
      <c r="E282" s="301"/>
      <c r="F282" s="301"/>
      <c r="G282" s="301"/>
      <c r="H282" s="301"/>
      <c r="I282" s="301"/>
      <c r="J282" s="30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1:62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1:62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1:62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1:62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1:62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1:62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1:62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1:62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62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1:62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1:62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1:62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1:62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1:62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1:62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1:62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1:62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1:62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1:62" ht="12.75" customHeight="1" x14ac:dyDescent="0.2">
      <c r="A304" s="3"/>
      <c r="B304" s="3"/>
      <c r="C304" s="3"/>
      <c r="D304" s="3"/>
      <c r="E304" s="3"/>
      <c r="F304" s="3"/>
      <c r="G304" s="299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1:62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1:62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1:62" ht="12.75" customHeight="1" x14ac:dyDescent="0.2">
      <c r="A307" s="3"/>
      <c r="B307" s="301"/>
      <c r="C307" s="301"/>
      <c r="D307" s="301"/>
      <c r="E307" s="301"/>
      <c r="F307" s="301"/>
      <c r="G307" s="301"/>
      <c r="H307" s="301"/>
      <c r="I307" s="301"/>
      <c r="J307" s="30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1:62" ht="12.75" customHeight="1" x14ac:dyDescent="0.2">
      <c r="A308" s="3"/>
      <c r="B308" s="301"/>
      <c r="C308" s="301"/>
      <c r="D308" s="301"/>
      <c r="E308" s="301"/>
      <c r="F308" s="301"/>
      <c r="G308" s="301"/>
      <c r="H308" s="301"/>
      <c r="I308" s="301"/>
      <c r="J308" s="30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1:62" ht="12.75" customHeight="1" x14ac:dyDescent="0.2">
      <c r="A309" s="3"/>
      <c r="B309" s="301"/>
      <c r="C309" s="301"/>
      <c r="D309" s="301"/>
      <c r="E309" s="301"/>
      <c r="F309" s="301"/>
      <c r="G309" s="301"/>
      <c r="H309" s="301"/>
      <c r="I309" s="301"/>
      <c r="J309" s="30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1:62" ht="12.75" customHeight="1" x14ac:dyDescent="0.2">
      <c r="A310" s="3"/>
      <c r="B310" s="301"/>
      <c r="C310" s="301"/>
      <c r="D310" s="301"/>
      <c r="E310" s="301"/>
      <c r="F310" s="301"/>
      <c r="G310" s="301"/>
      <c r="H310" s="301"/>
      <c r="I310" s="301"/>
      <c r="J310" s="30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1:62" ht="12.75" customHeight="1" x14ac:dyDescent="0.2">
      <c r="A311" s="3"/>
      <c r="B311" s="301"/>
      <c r="C311" s="301"/>
      <c r="D311" s="301"/>
      <c r="E311" s="301"/>
      <c r="F311" s="301"/>
      <c r="G311" s="301"/>
      <c r="H311" s="301"/>
      <c r="I311" s="301"/>
      <c r="J311" s="30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1:62" ht="12.75" customHeight="1" x14ac:dyDescent="0.2">
      <c r="A312" s="3"/>
      <c r="B312" s="301"/>
      <c r="C312" s="301"/>
      <c r="D312" s="301"/>
      <c r="E312" s="301"/>
      <c r="F312" s="301"/>
      <c r="G312" s="301"/>
      <c r="H312" s="301"/>
      <c r="I312" s="301"/>
      <c r="J312" s="30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1:62" ht="12.75" customHeight="1" x14ac:dyDescent="0.2">
      <c r="A313" s="3"/>
      <c r="B313" s="301"/>
      <c r="C313" s="301"/>
      <c r="D313" s="301"/>
      <c r="E313" s="301"/>
      <c r="F313" s="301"/>
      <c r="G313" s="301"/>
      <c r="H313" s="301"/>
      <c r="I313" s="301"/>
      <c r="J313" s="30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1:62" ht="12.75" customHeight="1" x14ac:dyDescent="0.2">
      <c r="A314" s="3"/>
      <c r="B314" s="301"/>
      <c r="C314" s="301"/>
      <c r="D314" s="301"/>
      <c r="E314" s="301"/>
      <c r="F314" s="301"/>
      <c r="G314" s="301"/>
      <c r="H314" s="301"/>
      <c r="I314" s="301"/>
      <c r="J314" s="30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1:62" ht="12.75" customHeight="1" x14ac:dyDescent="0.2">
      <c r="A315" s="3"/>
      <c r="B315" s="301"/>
      <c r="C315" s="301"/>
      <c r="D315" s="301"/>
      <c r="E315" s="301"/>
      <c r="F315" s="301"/>
      <c r="G315" s="301"/>
      <c r="H315" s="301"/>
      <c r="I315" s="301"/>
      <c r="J315" s="30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1:62" ht="12.75" customHeight="1" x14ac:dyDescent="0.2">
      <c r="A316" s="3"/>
      <c r="B316" s="301"/>
      <c r="C316" s="301"/>
      <c r="D316" s="301"/>
      <c r="E316" s="301"/>
      <c r="F316" s="301"/>
      <c r="G316" s="301"/>
      <c r="H316" s="301"/>
      <c r="I316" s="301"/>
      <c r="J316" s="30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1:62" ht="12.75" customHeight="1" x14ac:dyDescent="0.2">
      <c r="A317" s="3"/>
      <c r="B317" s="301"/>
      <c r="C317" s="301"/>
      <c r="D317" s="301"/>
      <c r="E317" s="301"/>
      <c r="F317" s="301"/>
      <c r="G317" s="301"/>
      <c r="H317" s="301"/>
      <c r="I317" s="301"/>
      <c r="J317" s="30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1:62" ht="12.75" customHeight="1" x14ac:dyDescent="0.2">
      <c r="A318" s="3"/>
      <c r="B318" s="301"/>
      <c r="C318" s="301"/>
      <c r="D318" s="301"/>
      <c r="E318" s="301"/>
      <c r="F318" s="301"/>
      <c r="G318" s="301"/>
      <c r="H318" s="301"/>
      <c r="I318" s="301"/>
      <c r="J318" s="30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1:62" ht="12.75" customHeight="1" x14ac:dyDescent="0.2">
      <c r="A319" s="3"/>
      <c r="B319" s="301"/>
      <c r="C319" s="301"/>
      <c r="D319" s="301"/>
      <c r="E319" s="301"/>
      <c r="F319" s="301"/>
      <c r="G319" s="301"/>
      <c r="H319" s="301"/>
      <c r="I319" s="301"/>
      <c r="J319" s="30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1:62" ht="12.75" customHeight="1" x14ac:dyDescent="0.2">
      <c r="A320" s="3"/>
      <c r="B320" s="301"/>
      <c r="C320" s="301"/>
      <c r="D320" s="301"/>
      <c r="E320" s="301"/>
      <c r="F320" s="301"/>
      <c r="G320" s="301"/>
      <c r="H320" s="301"/>
      <c r="I320" s="301"/>
      <c r="J320" s="30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1:62" ht="12.75" customHeight="1" x14ac:dyDescent="0.2">
      <c r="A321" s="3"/>
      <c r="B321" s="301"/>
      <c r="C321" s="301"/>
      <c r="D321" s="301"/>
      <c r="E321" s="301"/>
      <c r="F321" s="301"/>
      <c r="G321" s="301"/>
      <c r="H321" s="301"/>
      <c r="I321" s="301"/>
      <c r="J321" s="30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1:62" ht="12.75" customHeight="1" x14ac:dyDescent="0.2">
      <c r="A322" s="3"/>
      <c r="B322" s="301"/>
      <c r="C322" s="301"/>
      <c r="D322" s="301"/>
      <c r="E322" s="301"/>
      <c r="F322" s="301"/>
      <c r="G322" s="301"/>
      <c r="H322" s="301"/>
      <c r="I322" s="301"/>
      <c r="J322" s="30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1:62" ht="12.75" customHeight="1" x14ac:dyDescent="0.2">
      <c r="A323" s="3"/>
      <c r="B323" s="301"/>
      <c r="C323" s="301"/>
      <c r="D323" s="301"/>
      <c r="E323" s="301"/>
      <c r="F323" s="301"/>
      <c r="G323" s="301"/>
      <c r="H323" s="301"/>
      <c r="I323" s="301"/>
      <c r="J323" s="30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1:62" ht="12.75" customHeight="1" x14ac:dyDescent="0.2">
      <c r="A324" s="3"/>
      <c r="B324" s="301"/>
      <c r="C324" s="301"/>
      <c r="D324" s="301"/>
      <c r="E324" s="301"/>
      <c r="F324" s="301"/>
      <c r="G324" s="301"/>
      <c r="H324" s="301"/>
      <c r="I324" s="301"/>
      <c r="J324" s="30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1:62" ht="12.75" customHeight="1" x14ac:dyDescent="0.2">
      <c r="A325" s="3"/>
      <c r="B325" s="301"/>
      <c r="C325" s="301"/>
      <c r="D325" s="301"/>
      <c r="E325" s="301"/>
      <c r="F325" s="301"/>
      <c r="G325" s="301"/>
      <c r="H325" s="301"/>
      <c r="I325" s="301"/>
      <c r="J325" s="30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1:62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1:62" ht="12.75" customHeight="1" x14ac:dyDescent="0.2">
      <c r="A327" s="3"/>
      <c r="B327" s="301"/>
      <c r="C327" s="301"/>
      <c r="D327" s="301"/>
      <c r="E327" s="301"/>
      <c r="F327" s="301"/>
      <c r="G327" s="301"/>
      <c r="H327" s="301"/>
      <c r="I327" s="301"/>
      <c r="J327" s="30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1:62" ht="12.75" customHeight="1" x14ac:dyDescent="0.2">
      <c r="A328" s="3"/>
      <c r="B328" s="301"/>
      <c r="C328" s="301"/>
      <c r="D328" s="301"/>
      <c r="E328" s="301"/>
      <c r="F328" s="301"/>
      <c r="G328" s="301"/>
      <c r="H328" s="301"/>
      <c r="I328" s="301"/>
      <c r="J328" s="30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1:62" ht="12.75" customHeight="1" x14ac:dyDescent="0.2">
      <c r="A329" s="3"/>
      <c r="B329" s="299"/>
      <c r="C329" s="301"/>
      <c r="D329" s="301"/>
      <c r="E329" s="301"/>
      <c r="F329" s="301"/>
      <c r="G329" s="301"/>
      <c r="H329" s="301"/>
      <c r="I329" s="301"/>
      <c r="J329" s="30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1:62" ht="12.75" customHeight="1" x14ac:dyDescent="0.2">
      <c r="A330" s="3"/>
      <c r="B330" s="301"/>
      <c r="C330" s="301"/>
      <c r="D330" s="301"/>
      <c r="E330" s="301"/>
      <c r="F330" s="301"/>
      <c r="G330" s="301"/>
      <c r="H330" s="301"/>
      <c r="I330" s="301"/>
      <c r="J330" s="30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  <row r="331" spans="1:62" ht="12.75" customHeight="1" x14ac:dyDescent="0.2">
      <c r="A331" s="3"/>
      <c r="B331" s="301"/>
      <c r="C331" s="301"/>
      <c r="D331" s="301"/>
      <c r="E331" s="301"/>
      <c r="F331" s="301"/>
      <c r="G331" s="301"/>
      <c r="H331" s="301"/>
      <c r="I331" s="301"/>
      <c r="J331" s="30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</row>
    <row r="332" spans="1:62" ht="12.75" customHeight="1" x14ac:dyDescent="0.2">
      <c r="A332" s="3"/>
      <c r="B332" s="301"/>
      <c r="C332" s="301"/>
      <c r="D332" s="301"/>
      <c r="E332" s="301"/>
      <c r="F332" s="301"/>
      <c r="G332" s="301"/>
      <c r="H332" s="301"/>
      <c r="I332" s="301"/>
      <c r="J332" s="30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</row>
    <row r="333" spans="1:62" ht="12.75" customHeight="1" x14ac:dyDescent="0.2">
      <c r="A333" s="3"/>
      <c r="B333" s="301"/>
      <c r="C333" s="301"/>
      <c r="D333" s="301"/>
      <c r="E333" s="301"/>
      <c r="F333" s="301"/>
      <c r="G333" s="301"/>
      <c r="H333" s="301"/>
      <c r="I333" s="301"/>
      <c r="J333" s="30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</row>
    <row r="334" spans="1:62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</row>
    <row r="335" spans="1:62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</row>
    <row r="336" spans="1:62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</row>
    <row r="337" spans="1:62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</row>
    <row r="338" spans="1:62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</row>
    <row r="339" spans="1:62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</row>
    <row r="340" spans="1:62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</row>
    <row r="341" spans="1:62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</row>
    <row r="342" spans="1:62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</row>
    <row r="343" spans="1:62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</row>
    <row r="344" spans="1:62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</row>
    <row r="345" spans="1:62" ht="12.75" customHeight="1" x14ac:dyDescent="0.2">
      <c r="A345" s="3"/>
      <c r="B345" s="29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</row>
    <row r="346" spans="1:62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</row>
    <row r="347" spans="1:62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</row>
    <row r="348" spans="1:62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</row>
    <row r="349" spans="1:62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</row>
    <row r="350" spans="1:62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 t="e">
        <f>TEXT(#REF!,"x")</f>
        <v>#REF!</v>
      </c>
      <c r="BA350" s="3"/>
      <c r="BB350" s="3"/>
      <c r="BC350" s="3"/>
      <c r="BD350" s="3"/>
      <c r="BE350" s="3"/>
      <c r="BF350" s="3"/>
      <c r="BG350" s="3"/>
      <c r="BH350" s="3"/>
      <c r="BI350" s="3"/>
      <c r="BJ350" s="3"/>
    </row>
    <row r="351" spans="1:62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 t="e">
        <f>TEXT(#REF!,"x")</f>
        <v>#REF!</v>
      </c>
      <c r="BA351" s="3">
        <v>3.2810000000000001</v>
      </c>
      <c r="BB351" s="3"/>
      <c r="BC351" s="3"/>
      <c r="BD351" s="3"/>
      <c r="BE351" s="3"/>
      <c r="BF351" s="3"/>
      <c r="BG351" s="3"/>
      <c r="BH351" s="3"/>
      <c r="BI351" s="3"/>
      <c r="BJ351" s="3"/>
    </row>
    <row r="352" spans="1:62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04"/>
      <c r="BA352" s="304"/>
      <c r="BB352" s="304"/>
      <c r="BC352" s="304"/>
      <c r="BD352" s="304"/>
      <c r="BE352" s="304"/>
      <c r="BF352" s="304"/>
      <c r="BG352" s="304"/>
      <c r="BH352" s="304"/>
      <c r="BI352" s="304" t="s">
        <v>72</v>
      </c>
      <c r="BJ352" s="304" t="s">
        <v>73</v>
      </c>
    </row>
    <row r="353" spans="1:62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04" t="e">
        <f t="shared" ref="AZ353:AZ413" si="16">IF(BD353&lt;10,BI353,BJ353)</f>
        <v>#REF!</v>
      </c>
      <c r="BA353" s="305" t="e">
        <f>+#REF!*BA351</f>
        <v>#REF!</v>
      </c>
      <c r="BB353" s="304" t="e">
        <f t="shared" ref="BB353:BB413" si="17">ROUNDDOWN(BA353,0)</f>
        <v>#REF!</v>
      </c>
      <c r="BC353" s="304" t="e">
        <f t="shared" ref="BC353:BC413" si="18">+(BA353-BB353)*12</f>
        <v>#REF!</v>
      </c>
      <c r="BD353" s="304" t="e">
        <f t="shared" ref="BD353:BD413" si="19">ROUNDDOWN(BC353,0)</f>
        <v>#REF!</v>
      </c>
      <c r="BE353" s="304" t="s">
        <v>9</v>
      </c>
      <c r="BF353" s="304" t="s">
        <v>74</v>
      </c>
      <c r="BG353" s="304" t="s">
        <v>75</v>
      </c>
      <c r="BH353" s="304">
        <v>0</v>
      </c>
      <c r="BI353" s="304" t="e">
        <f t="shared" ref="BI353:BI413" si="20">CONCATENATE(BB353,BF353,BE353,BH353,BD353,BG353)</f>
        <v>#REF!</v>
      </c>
      <c r="BJ353" s="304" t="e">
        <f t="shared" ref="BJ353:BJ413" si="21">CONCATENATE(BB353,BF353,BE353,BD353,BG353)</f>
        <v>#REF!</v>
      </c>
    </row>
    <row r="354" spans="1:62" ht="12.75" customHeight="1" x14ac:dyDescent="0.2">
      <c r="A354" s="3"/>
      <c r="B354" s="3"/>
      <c r="C354" s="3"/>
      <c r="D354" s="3"/>
      <c r="E354" s="3"/>
      <c r="F354" s="3"/>
      <c r="G354" s="29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04" t="e">
        <f t="shared" si="16"/>
        <v>#REF!</v>
      </c>
      <c r="BA354" s="306" t="e">
        <f>+#REF!*BA351</f>
        <v>#REF!</v>
      </c>
      <c r="BB354" s="304" t="e">
        <f t="shared" si="17"/>
        <v>#REF!</v>
      </c>
      <c r="BC354" s="304" t="e">
        <f t="shared" si="18"/>
        <v>#REF!</v>
      </c>
      <c r="BD354" s="304" t="e">
        <f t="shared" si="19"/>
        <v>#REF!</v>
      </c>
      <c r="BE354" s="304" t="s">
        <v>9</v>
      </c>
      <c r="BF354" s="304" t="s">
        <v>74</v>
      </c>
      <c r="BG354" s="304" t="s">
        <v>75</v>
      </c>
      <c r="BH354" s="304">
        <v>0</v>
      </c>
      <c r="BI354" s="304" t="e">
        <f t="shared" si="20"/>
        <v>#REF!</v>
      </c>
      <c r="BJ354" s="304" t="e">
        <f t="shared" si="21"/>
        <v>#REF!</v>
      </c>
    </row>
    <row r="355" spans="1:62" ht="12.75" customHeight="1" x14ac:dyDescent="0.2">
      <c r="A355" s="3"/>
      <c r="B355" s="3"/>
      <c r="C355" s="3"/>
      <c r="D355" s="3"/>
      <c r="E355" s="3"/>
      <c r="F355" s="3"/>
      <c r="G355" s="299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04" t="e">
        <f t="shared" si="16"/>
        <v>#REF!</v>
      </c>
      <c r="BA355" s="306" t="e">
        <f>+#REF!*BA351</f>
        <v>#REF!</v>
      </c>
      <c r="BB355" s="304" t="e">
        <f t="shared" si="17"/>
        <v>#REF!</v>
      </c>
      <c r="BC355" s="304" t="e">
        <f t="shared" si="18"/>
        <v>#REF!</v>
      </c>
      <c r="BD355" s="304" t="e">
        <f t="shared" si="19"/>
        <v>#REF!</v>
      </c>
      <c r="BE355" s="304" t="s">
        <v>9</v>
      </c>
      <c r="BF355" s="304" t="s">
        <v>74</v>
      </c>
      <c r="BG355" s="304" t="s">
        <v>75</v>
      </c>
      <c r="BH355" s="304">
        <v>0</v>
      </c>
      <c r="BI355" s="304" t="e">
        <f t="shared" si="20"/>
        <v>#REF!</v>
      </c>
      <c r="BJ355" s="304" t="e">
        <f t="shared" si="21"/>
        <v>#REF!</v>
      </c>
    </row>
    <row r="356" spans="1:62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04" t="e">
        <f t="shared" si="16"/>
        <v>#REF!</v>
      </c>
      <c r="BA356" s="306" t="e">
        <f>+#REF!*BA351</f>
        <v>#REF!</v>
      </c>
      <c r="BB356" s="304" t="e">
        <f t="shared" si="17"/>
        <v>#REF!</v>
      </c>
      <c r="BC356" s="304" t="e">
        <f t="shared" si="18"/>
        <v>#REF!</v>
      </c>
      <c r="BD356" s="304" t="e">
        <f t="shared" si="19"/>
        <v>#REF!</v>
      </c>
      <c r="BE356" s="304" t="s">
        <v>9</v>
      </c>
      <c r="BF356" s="304" t="s">
        <v>74</v>
      </c>
      <c r="BG356" s="304" t="s">
        <v>75</v>
      </c>
      <c r="BH356" s="304">
        <v>0</v>
      </c>
      <c r="BI356" s="304" t="e">
        <f t="shared" si="20"/>
        <v>#REF!</v>
      </c>
      <c r="BJ356" s="304" t="e">
        <f t="shared" si="21"/>
        <v>#REF!</v>
      </c>
    </row>
    <row r="357" spans="1:62" ht="12.75" customHeight="1" x14ac:dyDescent="0.2">
      <c r="A357" s="3"/>
      <c r="B357" s="300"/>
      <c r="C357" s="301"/>
      <c r="D357" s="301"/>
      <c r="E357" s="301"/>
      <c r="F357" s="301"/>
      <c r="G357" s="301"/>
      <c r="H357" s="301"/>
      <c r="I357" s="301"/>
      <c r="J357" s="30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04" t="e">
        <f t="shared" si="16"/>
        <v>#REF!</v>
      </c>
      <c r="BA357" s="306" t="e">
        <f>+#REF!*BA351</f>
        <v>#REF!</v>
      </c>
      <c r="BB357" s="304" t="e">
        <f t="shared" si="17"/>
        <v>#REF!</v>
      </c>
      <c r="BC357" s="304" t="e">
        <f t="shared" si="18"/>
        <v>#REF!</v>
      </c>
      <c r="BD357" s="304" t="e">
        <f t="shared" si="19"/>
        <v>#REF!</v>
      </c>
      <c r="BE357" s="304" t="s">
        <v>9</v>
      </c>
      <c r="BF357" s="304" t="s">
        <v>74</v>
      </c>
      <c r="BG357" s="304" t="s">
        <v>75</v>
      </c>
      <c r="BH357" s="304">
        <v>0</v>
      </c>
      <c r="BI357" s="304" t="e">
        <f t="shared" si="20"/>
        <v>#REF!</v>
      </c>
      <c r="BJ357" s="304" t="e">
        <f t="shared" si="21"/>
        <v>#REF!</v>
      </c>
    </row>
    <row r="358" spans="1:62" ht="12.75" customHeight="1" x14ac:dyDescent="0.2">
      <c r="A358" s="3"/>
      <c r="B358" s="301"/>
      <c r="C358" s="301"/>
      <c r="D358" s="301"/>
      <c r="E358" s="301"/>
      <c r="F358" s="301"/>
      <c r="G358" s="301"/>
      <c r="H358" s="301"/>
      <c r="I358" s="301"/>
      <c r="J358" s="30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04" t="e">
        <f t="shared" si="16"/>
        <v>#REF!</v>
      </c>
      <c r="BA358" s="306" t="e">
        <f>+#REF!*BA351</f>
        <v>#REF!</v>
      </c>
      <c r="BB358" s="304" t="e">
        <f t="shared" si="17"/>
        <v>#REF!</v>
      </c>
      <c r="BC358" s="304" t="e">
        <f t="shared" si="18"/>
        <v>#REF!</v>
      </c>
      <c r="BD358" s="304" t="e">
        <f t="shared" si="19"/>
        <v>#REF!</v>
      </c>
      <c r="BE358" s="304" t="s">
        <v>9</v>
      </c>
      <c r="BF358" s="304" t="s">
        <v>74</v>
      </c>
      <c r="BG358" s="304" t="s">
        <v>75</v>
      </c>
      <c r="BH358" s="304">
        <v>0</v>
      </c>
      <c r="BI358" s="304" t="e">
        <f t="shared" si="20"/>
        <v>#REF!</v>
      </c>
      <c r="BJ358" s="304" t="e">
        <f t="shared" si="21"/>
        <v>#REF!</v>
      </c>
    </row>
    <row r="359" spans="1:62" ht="12.75" customHeight="1" x14ac:dyDescent="0.2">
      <c r="A359" s="3"/>
      <c r="B359" s="301"/>
      <c r="C359" s="301"/>
      <c r="D359" s="301"/>
      <c r="E359" s="301"/>
      <c r="F359" s="301"/>
      <c r="G359" s="301"/>
      <c r="H359" s="301"/>
      <c r="I359" s="301"/>
      <c r="J359" s="30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04" t="str">
        <f t="shared" si="16"/>
        <v>0 ' 00 ''</v>
      </c>
      <c r="BA359" s="304"/>
      <c r="BB359" s="304">
        <f t="shared" si="17"/>
        <v>0</v>
      </c>
      <c r="BC359" s="304">
        <f t="shared" si="18"/>
        <v>0</v>
      </c>
      <c r="BD359" s="304">
        <f t="shared" si="19"/>
        <v>0</v>
      </c>
      <c r="BE359" s="304" t="s">
        <v>9</v>
      </c>
      <c r="BF359" s="304" t="s">
        <v>74</v>
      </c>
      <c r="BG359" s="304" t="s">
        <v>75</v>
      </c>
      <c r="BH359" s="304">
        <v>0</v>
      </c>
      <c r="BI359" s="304" t="str">
        <f t="shared" si="20"/>
        <v>0 ' 00 ''</v>
      </c>
      <c r="BJ359" s="304" t="str">
        <f t="shared" si="21"/>
        <v>0 ' 0 ''</v>
      </c>
    </row>
    <row r="360" spans="1:62" ht="12.75" customHeight="1" x14ac:dyDescent="0.2">
      <c r="A360" s="3"/>
      <c r="B360" s="301"/>
      <c r="C360" s="301"/>
      <c r="D360" s="301"/>
      <c r="E360" s="301"/>
      <c r="F360" s="301"/>
      <c r="G360" s="301"/>
      <c r="H360" s="301"/>
      <c r="I360" s="301"/>
      <c r="J360" s="30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04" t="e">
        <f t="shared" si="16"/>
        <v>#REF!</v>
      </c>
      <c r="BA360" s="307" t="e">
        <f>+#REF!*BA351</f>
        <v>#REF!</v>
      </c>
      <c r="BB360" s="304" t="e">
        <f t="shared" si="17"/>
        <v>#REF!</v>
      </c>
      <c r="BC360" s="304" t="e">
        <f t="shared" si="18"/>
        <v>#REF!</v>
      </c>
      <c r="BD360" s="304" t="e">
        <f t="shared" si="19"/>
        <v>#REF!</v>
      </c>
      <c r="BE360" s="304" t="s">
        <v>9</v>
      </c>
      <c r="BF360" s="304" t="s">
        <v>74</v>
      </c>
      <c r="BG360" s="304" t="s">
        <v>75</v>
      </c>
      <c r="BH360" s="304">
        <v>0</v>
      </c>
      <c r="BI360" s="304" t="e">
        <f t="shared" si="20"/>
        <v>#REF!</v>
      </c>
      <c r="BJ360" s="304" t="e">
        <f t="shared" si="21"/>
        <v>#REF!</v>
      </c>
    </row>
    <row r="361" spans="1:62" ht="12.75" customHeight="1" x14ac:dyDescent="0.2">
      <c r="A361" s="3"/>
      <c r="B361" s="301"/>
      <c r="C361" s="301"/>
      <c r="D361" s="301"/>
      <c r="E361" s="301"/>
      <c r="F361" s="301"/>
      <c r="G361" s="301"/>
      <c r="H361" s="301"/>
      <c r="I361" s="301"/>
      <c r="J361" s="30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04" t="str">
        <f t="shared" si="16"/>
        <v>0 ' 00 ''</v>
      </c>
      <c r="BA361" s="307">
        <f>+H13*BA351</f>
        <v>0</v>
      </c>
      <c r="BB361" s="304">
        <f t="shared" si="17"/>
        <v>0</v>
      </c>
      <c r="BC361" s="304">
        <f t="shared" si="18"/>
        <v>0</v>
      </c>
      <c r="BD361" s="304">
        <f t="shared" si="19"/>
        <v>0</v>
      </c>
      <c r="BE361" s="304" t="s">
        <v>9</v>
      </c>
      <c r="BF361" s="304" t="s">
        <v>74</v>
      </c>
      <c r="BG361" s="304" t="s">
        <v>75</v>
      </c>
      <c r="BH361" s="304">
        <v>0</v>
      </c>
      <c r="BI361" s="304" t="str">
        <f t="shared" si="20"/>
        <v>0 ' 00 ''</v>
      </c>
      <c r="BJ361" s="304" t="str">
        <f t="shared" si="21"/>
        <v>0 ' 0 ''</v>
      </c>
    </row>
    <row r="362" spans="1:62" ht="12.75" customHeight="1" x14ac:dyDescent="0.2">
      <c r="A362" s="3"/>
      <c r="B362" s="301"/>
      <c r="C362" s="301"/>
      <c r="D362" s="301"/>
      <c r="E362" s="301"/>
      <c r="F362" s="301"/>
      <c r="G362" s="301"/>
      <c r="H362" s="301"/>
      <c r="I362" s="301"/>
      <c r="J362" s="30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04" t="e">
        <f t="shared" si="16"/>
        <v>#REF!</v>
      </c>
      <c r="BA362" s="307" t="e">
        <f>+#REF!*BA351</f>
        <v>#REF!</v>
      </c>
      <c r="BB362" s="304" t="e">
        <f t="shared" si="17"/>
        <v>#REF!</v>
      </c>
      <c r="BC362" s="304" t="e">
        <f t="shared" si="18"/>
        <v>#REF!</v>
      </c>
      <c r="BD362" s="304" t="e">
        <f t="shared" si="19"/>
        <v>#REF!</v>
      </c>
      <c r="BE362" s="304" t="s">
        <v>9</v>
      </c>
      <c r="BF362" s="304" t="s">
        <v>74</v>
      </c>
      <c r="BG362" s="304" t="s">
        <v>75</v>
      </c>
      <c r="BH362" s="304">
        <v>0</v>
      </c>
      <c r="BI362" s="304" t="e">
        <f t="shared" si="20"/>
        <v>#REF!</v>
      </c>
      <c r="BJ362" s="304" t="e">
        <f t="shared" si="21"/>
        <v>#REF!</v>
      </c>
    </row>
    <row r="363" spans="1:62" ht="12.75" customHeight="1" x14ac:dyDescent="0.2">
      <c r="A363" s="3"/>
      <c r="B363" s="301"/>
      <c r="C363" s="301"/>
      <c r="D363" s="301"/>
      <c r="E363" s="301"/>
      <c r="F363" s="301"/>
      <c r="G363" s="301"/>
      <c r="H363" s="301"/>
      <c r="I363" s="301"/>
      <c r="J363" s="30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04" t="str">
        <f t="shared" si="16"/>
        <v>0 ' 00 ''</v>
      </c>
      <c r="BA363" s="307">
        <f>+H15*BA351</f>
        <v>0</v>
      </c>
      <c r="BB363" s="304">
        <f t="shared" si="17"/>
        <v>0</v>
      </c>
      <c r="BC363" s="304">
        <f t="shared" si="18"/>
        <v>0</v>
      </c>
      <c r="BD363" s="304">
        <f t="shared" si="19"/>
        <v>0</v>
      </c>
      <c r="BE363" s="304" t="s">
        <v>9</v>
      </c>
      <c r="BF363" s="304" t="s">
        <v>74</v>
      </c>
      <c r="BG363" s="304" t="s">
        <v>75</v>
      </c>
      <c r="BH363" s="304">
        <v>0</v>
      </c>
      <c r="BI363" s="304" t="str">
        <f t="shared" si="20"/>
        <v>0 ' 00 ''</v>
      </c>
      <c r="BJ363" s="304" t="str">
        <f t="shared" si="21"/>
        <v>0 ' 0 ''</v>
      </c>
    </row>
    <row r="364" spans="1:62" ht="12.75" customHeight="1" x14ac:dyDescent="0.2">
      <c r="A364" s="3"/>
      <c r="B364" s="301"/>
      <c r="C364" s="301"/>
      <c r="D364" s="301"/>
      <c r="E364" s="301"/>
      <c r="F364" s="301"/>
      <c r="G364" s="301"/>
      <c r="H364" s="301"/>
      <c r="I364" s="301"/>
      <c r="J364" s="30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04" t="e">
        <f t="shared" si="16"/>
        <v>#REF!</v>
      </c>
      <c r="BA364" s="307" t="e">
        <f>+#REF!*BA351</f>
        <v>#REF!</v>
      </c>
      <c r="BB364" s="304" t="e">
        <f t="shared" si="17"/>
        <v>#REF!</v>
      </c>
      <c r="BC364" s="304" t="e">
        <f t="shared" si="18"/>
        <v>#REF!</v>
      </c>
      <c r="BD364" s="304" t="e">
        <f t="shared" si="19"/>
        <v>#REF!</v>
      </c>
      <c r="BE364" s="304" t="s">
        <v>9</v>
      </c>
      <c r="BF364" s="304" t="s">
        <v>74</v>
      </c>
      <c r="BG364" s="304" t="s">
        <v>75</v>
      </c>
      <c r="BH364" s="304">
        <v>0</v>
      </c>
      <c r="BI364" s="304" t="e">
        <f t="shared" si="20"/>
        <v>#REF!</v>
      </c>
      <c r="BJ364" s="304" t="e">
        <f t="shared" si="21"/>
        <v>#REF!</v>
      </c>
    </row>
    <row r="365" spans="1:62" ht="12.75" customHeight="1" x14ac:dyDescent="0.2">
      <c r="A365" s="3"/>
      <c r="B365" s="301"/>
      <c r="C365" s="301"/>
      <c r="D365" s="301"/>
      <c r="E365" s="301"/>
      <c r="F365" s="301"/>
      <c r="G365" s="301"/>
      <c r="H365" s="301"/>
      <c r="I365" s="301"/>
      <c r="J365" s="30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04" t="str">
        <f t="shared" si="16"/>
        <v>0 ' 00 ''</v>
      </c>
      <c r="BA365" s="307">
        <f>+H28*BA351</f>
        <v>0</v>
      </c>
      <c r="BB365" s="304">
        <f t="shared" si="17"/>
        <v>0</v>
      </c>
      <c r="BC365" s="304">
        <f t="shared" si="18"/>
        <v>0</v>
      </c>
      <c r="BD365" s="304">
        <f t="shared" si="19"/>
        <v>0</v>
      </c>
      <c r="BE365" s="304" t="s">
        <v>9</v>
      </c>
      <c r="BF365" s="304" t="s">
        <v>74</v>
      </c>
      <c r="BG365" s="304" t="s">
        <v>75</v>
      </c>
      <c r="BH365" s="304">
        <v>0</v>
      </c>
      <c r="BI365" s="304" t="str">
        <f t="shared" si="20"/>
        <v>0 ' 00 ''</v>
      </c>
      <c r="BJ365" s="304" t="str">
        <f t="shared" si="21"/>
        <v>0 ' 0 ''</v>
      </c>
    </row>
    <row r="366" spans="1:62" ht="12.75" customHeight="1" x14ac:dyDescent="0.2">
      <c r="A366" s="3"/>
      <c r="B366" s="301"/>
      <c r="C366" s="301"/>
      <c r="D366" s="301"/>
      <c r="E366" s="301"/>
      <c r="F366" s="301"/>
      <c r="G366" s="301"/>
      <c r="H366" s="301"/>
      <c r="I366" s="301"/>
      <c r="J366" s="30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04" t="e">
        <f t="shared" si="16"/>
        <v>#REF!</v>
      </c>
      <c r="BA366" s="307" t="e">
        <f>+#REF!*BA352</f>
        <v>#REF!</v>
      </c>
      <c r="BB366" s="304" t="e">
        <f t="shared" si="17"/>
        <v>#REF!</v>
      </c>
      <c r="BC366" s="304" t="e">
        <f t="shared" si="18"/>
        <v>#REF!</v>
      </c>
      <c r="BD366" s="304" t="e">
        <f t="shared" si="19"/>
        <v>#REF!</v>
      </c>
      <c r="BE366" s="304" t="s">
        <v>9</v>
      </c>
      <c r="BF366" s="304" t="s">
        <v>74</v>
      </c>
      <c r="BG366" s="304" t="s">
        <v>75</v>
      </c>
      <c r="BH366" s="304">
        <v>0</v>
      </c>
      <c r="BI366" s="304" t="e">
        <f t="shared" si="20"/>
        <v>#REF!</v>
      </c>
      <c r="BJ366" s="304" t="e">
        <f t="shared" si="21"/>
        <v>#REF!</v>
      </c>
    </row>
    <row r="367" spans="1:62" ht="12.75" customHeight="1" x14ac:dyDescent="0.2">
      <c r="A367" s="3"/>
      <c r="B367" s="301"/>
      <c r="C367" s="301"/>
      <c r="D367" s="301"/>
      <c r="E367" s="301"/>
      <c r="F367" s="301"/>
      <c r="G367" s="301"/>
      <c r="H367" s="301"/>
      <c r="I367" s="301"/>
      <c r="J367" s="30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04" t="e">
        <f t="shared" si="16"/>
        <v>#REF!</v>
      </c>
      <c r="BA367" s="307" t="e">
        <f>+#REF!*BA351</f>
        <v>#REF!</v>
      </c>
      <c r="BB367" s="304" t="e">
        <f t="shared" si="17"/>
        <v>#REF!</v>
      </c>
      <c r="BC367" s="304" t="e">
        <f t="shared" si="18"/>
        <v>#REF!</v>
      </c>
      <c r="BD367" s="304" t="e">
        <f t="shared" si="19"/>
        <v>#REF!</v>
      </c>
      <c r="BE367" s="304" t="s">
        <v>9</v>
      </c>
      <c r="BF367" s="304" t="s">
        <v>74</v>
      </c>
      <c r="BG367" s="304" t="s">
        <v>75</v>
      </c>
      <c r="BH367" s="304">
        <v>0</v>
      </c>
      <c r="BI367" s="304" t="e">
        <f t="shared" si="20"/>
        <v>#REF!</v>
      </c>
      <c r="BJ367" s="304" t="e">
        <f t="shared" si="21"/>
        <v>#REF!</v>
      </c>
    </row>
    <row r="368" spans="1:62" ht="12.75" customHeight="1" x14ac:dyDescent="0.2">
      <c r="A368" s="3"/>
      <c r="B368" s="301"/>
      <c r="C368" s="301"/>
      <c r="D368" s="301"/>
      <c r="E368" s="301"/>
      <c r="F368" s="301"/>
      <c r="G368" s="301"/>
      <c r="H368" s="301"/>
      <c r="I368" s="301"/>
      <c r="J368" s="30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04" t="e">
        <f t="shared" si="16"/>
        <v>#REF!</v>
      </c>
      <c r="BA368" s="307" t="e">
        <f>+#REF!*BA351</f>
        <v>#REF!</v>
      </c>
      <c r="BB368" s="304" t="e">
        <f t="shared" si="17"/>
        <v>#REF!</v>
      </c>
      <c r="BC368" s="304" t="e">
        <f t="shared" si="18"/>
        <v>#REF!</v>
      </c>
      <c r="BD368" s="304" t="e">
        <f t="shared" si="19"/>
        <v>#REF!</v>
      </c>
      <c r="BE368" s="304" t="s">
        <v>9</v>
      </c>
      <c r="BF368" s="304" t="s">
        <v>74</v>
      </c>
      <c r="BG368" s="304" t="s">
        <v>75</v>
      </c>
      <c r="BH368" s="304">
        <v>0</v>
      </c>
      <c r="BI368" s="304" t="e">
        <f t="shared" si="20"/>
        <v>#REF!</v>
      </c>
      <c r="BJ368" s="304" t="e">
        <f t="shared" si="21"/>
        <v>#REF!</v>
      </c>
    </row>
    <row r="369" spans="1:62" ht="12.75" customHeight="1" x14ac:dyDescent="0.2">
      <c r="A369" s="3"/>
      <c r="B369" s="301"/>
      <c r="C369" s="301"/>
      <c r="D369" s="301"/>
      <c r="E369" s="301"/>
      <c r="F369" s="301"/>
      <c r="G369" s="301"/>
      <c r="H369" s="301"/>
      <c r="I369" s="301"/>
      <c r="J369" s="30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04" t="e">
        <f t="shared" si="16"/>
        <v>#REF!</v>
      </c>
      <c r="BA369" s="307" t="e">
        <f>+#REF!*BA351</f>
        <v>#REF!</v>
      </c>
      <c r="BB369" s="304" t="e">
        <f t="shared" si="17"/>
        <v>#REF!</v>
      </c>
      <c r="BC369" s="304" t="e">
        <f t="shared" si="18"/>
        <v>#REF!</v>
      </c>
      <c r="BD369" s="304" t="e">
        <f t="shared" si="19"/>
        <v>#REF!</v>
      </c>
      <c r="BE369" s="304" t="s">
        <v>9</v>
      </c>
      <c r="BF369" s="304" t="s">
        <v>74</v>
      </c>
      <c r="BG369" s="304" t="s">
        <v>75</v>
      </c>
      <c r="BH369" s="304">
        <v>0</v>
      </c>
      <c r="BI369" s="304" t="e">
        <f t="shared" si="20"/>
        <v>#REF!</v>
      </c>
      <c r="BJ369" s="304" t="e">
        <f t="shared" si="21"/>
        <v>#REF!</v>
      </c>
    </row>
    <row r="370" spans="1:62" ht="12.75" customHeight="1" x14ac:dyDescent="0.2">
      <c r="A370" s="3"/>
      <c r="B370" s="301"/>
      <c r="C370" s="301"/>
      <c r="D370" s="301"/>
      <c r="E370" s="301"/>
      <c r="F370" s="301"/>
      <c r="G370" s="301"/>
      <c r="H370" s="301"/>
      <c r="I370" s="301"/>
      <c r="J370" s="30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04" t="str">
        <f t="shared" si="16"/>
        <v>0 ' 00 ''</v>
      </c>
      <c r="BA370" s="307">
        <f>+H36*BA351</f>
        <v>0</v>
      </c>
      <c r="BB370" s="304">
        <f t="shared" si="17"/>
        <v>0</v>
      </c>
      <c r="BC370" s="304">
        <f t="shared" si="18"/>
        <v>0</v>
      </c>
      <c r="BD370" s="304">
        <f t="shared" si="19"/>
        <v>0</v>
      </c>
      <c r="BE370" s="304" t="s">
        <v>9</v>
      </c>
      <c r="BF370" s="304" t="s">
        <v>74</v>
      </c>
      <c r="BG370" s="304" t="s">
        <v>75</v>
      </c>
      <c r="BH370" s="304">
        <v>0</v>
      </c>
      <c r="BI370" s="304" t="str">
        <f t="shared" si="20"/>
        <v>0 ' 00 ''</v>
      </c>
      <c r="BJ370" s="304" t="str">
        <f t="shared" si="21"/>
        <v>0 ' 0 ''</v>
      </c>
    </row>
    <row r="371" spans="1:62" ht="12.75" customHeight="1" x14ac:dyDescent="0.2">
      <c r="A371" s="3"/>
      <c r="B371" s="301"/>
      <c r="C371" s="301"/>
      <c r="D371" s="301"/>
      <c r="E371" s="301"/>
      <c r="F371" s="301"/>
      <c r="G371" s="301"/>
      <c r="H371" s="301"/>
      <c r="I371" s="301"/>
      <c r="J371" s="30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04" t="e">
        <f t="shared" si="16"/>
        <v>#REF!</v>
      </c>
      <c r="BA371" s="307" t="e">
        <f>+#REF!*BA351</f>
        <v>#REF!</v>
      </c>
      <c r="BB371" s="304" t="e">
        <f t="shared" si="17"/>
        <v>#REF!</v>
      </c>
      <c r="BC371" s="304" t="e">
        <f t="shared" si="18"/>
        <v>#REF!</v>
      </c>
      <c r="BD371" s="304" t="e">
        <f t="shared" si="19"/>
        <v>#REF!</v>
      </c>
      <c r="BE371" s="304" t="s">
        <v>9</v>
      </c>
      <c r="BF371" s="304" t="s">
        <v>74</v>
      </c>
      <c r="BG371" s="304" t="s">
        <v>75</v>
      </c>
      <c r="BH371" s="304">
        <v>0</v>
      </c>
      <c r="BI371" s="304" t="e">
        <f t="shared" si="20"/>
        <v>#REF!</v>
      </c>
      <c r="BJ371" s="304" t="e">
        <f t="shared" si="21"/>
        <v>#REF!</v>
      </c>
    </row>
    <row r="372" spans="1:62" ht="12.75" customHeight="1" x14ac:dyDescent="0.2">
      <c r="A372" s="3"/>
      <c r="B372" s="301"/>
      <c r="C372" s="301"/>
      <c r="D372" s="301"/>
      <c r="E372" s="301"/>
      <c r="F372" s="301"/>
      <c r="G372" s="301"/>
      <c r="H372" s="301"/>
      <c r="I372" s="301"/>
      <c r="J372" s="30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04" t="str">
        <f t="shared" si="16"/>
        <v>0 ' 00 ''</v>
      </c>
      <c r="BA372" s="307">
        <f>+H59*BA351</f>
        <v>0</v>
      </c>
      <c r="BB372" s="304">
        <f t="shared" si="17"/>
        <v>0</v>
      </c>
      <c r="BC372" s="304">
        <f t="shared" si="18"/>
        <v>0</v>
      </c>
      <c r="BD372" s="304">
        <f t="shared" si="19"/>
        <v>0</v>
      </c>
      <c r="BE372" s="304" t="s">
        <v>9</v>
      </c>
      <c r="BF372" s="304" t="s">
        <v>74</v>
      </c>
      <c r="BG372" s="304" t="s">
        <v>75</v>
      </c>
      <c r="BH372" s="304">
        <v>0</v>
      </c>
      <c r="BI372" s="304" t="str">
        <f t="shared" si="20"/>
        <v>0 ' 00 ''</v>
      </c>
      <c r="BJ372" s="304" t="str">
        <f t="shared" si="21"/>
        <v>0 ' 0 ''</v>
      </c>
    </row>
    <row r="373" spans="1:62" ht="12.75" customHeight="1" x14ac:dyDescent="0.2">
      <c r="A373" s="3"/>
      <c r="B373" s="301"/>
      <c r="C373" s="301"/>
      <c r="D373" s="301"/>
      <c r="E373" s="301"/>
      <c r="F373" s="301"/>
      <c r="G373" s="301"/>
      <c r="H373" s="301"/>
      <c r="I373" s="301"/>
      <c r="J373" s="30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04" t="e">
        <f t="shared" si="16"/>
        <v>#REF!</v>
      </c>
      <c r="BA373" s="307" t="e">
        <f>+#REF!*BA351</f>
        <v>#REF!</v>
      </c>
      <c r="BB373" s="304" t="e">
        <f t="shared" si="17"/>
        <v>#REF!</v>
      </c>
      <c r="BC373" s="304" t="e">
        <f t="shared" si="18"/>
        <v>#REF!</v>
      </c>
      <c r="BD373" s="304" t="e">
        <f t="shared" si="19"/>
        <v>#REF!</v>
      </c>
      <c r="BE373" s="304" t="s">
        <v>9</v>
      </c>
      <c r="BF373" s="304" t="s">
        <v>74</v>
      </c>
      <c r="BG373" s="304" t="s">
        <v>75</v>
      </c>
      <c r="BH373" s="304">
        <v>0</v>
      </c>
      <c r="BI373" s="304" t="e">
        <f t="shared" si="20"/>
        <v>#REF!</v>
      </c>
      <c r="BJ373" s="304" t="e">
        <f t="shared" si="21"/>
        <v>#REF!</v>
      </c>
    </row>
    <row r="374" spans="1:62" ht="12.75" customHeight="1" x14ac:dyDescent="0.2">
      <c r="A374" s="3"/>
      <c r="B374" s="301"/>
      <c r="C374" s="301"/>
      <c r="D374" s="301"/>
      <c r="E374" s="301"/>
      <c r="F374" s="301"/>
      <c r="G374" s="301"/>
      <c r="H374" s="301"/>
      <c r="I374" s="301"/>
      <c r="J374" s="30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04" t="str">
        <f t="shared" si="16"/>
        <v>0 ' 00 ''</v>
      </c>
      <c r="BA374" s="307">
        <f>+H11*BA351</f>
        <v>0</v>
      </c>
      <c r="BB374" s="304">
        <f t="shared" si="17"/>
        <v>0</v>
      </c>
      <c r="BC374" s="304">
        <f t="shared" si="18"/>
        <v>0</v>
      </c>
      <c r="BD374" s="304">
        <f t="shared" si="19"/>
        <v>0</v>
      </c>
      <c r="BE374" s="304" t="s">
        <v>9</v>
      </c>
      <c r="BF374" s="304" t="s">
        <v>74</v>
      </c>
      <c r="BG374" s="304" t="s">
        <v>75</v>
      </c>
      <c r="BH374" s="304">
        <v>0</v>
      </c>
      <c r="BI374" s="304" t="str">
        <f t="shared" si="20"/>
        <v>0 ' 00 ''</v>
      </c>
      <c r="BJ374" s="304" t="str">
        <f t="shared" si="21"/>
        <v>0 ' 0 ''</v>
      </c>
    </row>
    <row r="375" spans="1:62" ht="12.75" customHeight="1" x14ac:dyDescent="0.2">
      <c r="A375" s="3"/>
      <c r="B375" s="301"/>
      <c r="C375" s="301"/>
      <c r="D375" s="301"/>
      <c r="E375" s="301"/>
      <c r="F375" s="301"/>
      <c r="G375" s="301"/>
      <c r="H375" s="301"/>
      <c r="I375" s="301"/>
      <c r="J375" s="30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04" t="str">
        <f t="shared" si="16"/>
        <v>0 ' 00 ''</v>
      </c>
      <c r="BA375" s="307"/>
      <c r="BB375" s="304">
        <f t="shared" si="17"/>
        <v>0</v>
      </c>
      <c r="BC375" s="304">
        <f t="shared" si="18"/>
        <v>0</v>
      </c>
      <c r="BD375" s="304">
        <f t="shared" si="19"/>
        <v>0</v>
      </c>
      <c r="BE375" s="304" t="s">
        <v>9</v>
      </c>
      <c r="BF375" s="304" t="s">
        <v>74</v>
      </c>
      <c r="BG375" s="304" t="s">
        <v>75</v>
      </c>
      <c r="BH375" s="304">
        <v>0</v>
      </c>
      <c r="BI375" s="304" t="str">
        <f t="shared" si="20"/>
        <v>0 ' 00 ''</v>
      </c>
      <c r="BJ375" s="304" t="str">
        <f t="shared" si="21"/>
        <v>0 ' 0 ''</v>
      </c>
    </row>
    <row r="376" spans="1:62" ht="12.75" customHeight="1" x14ac:dyDescent="0.2">
      <c r="A376" s="3"/>
      <c r="B376" s="301"/>
      <c r="C376" s="301"/>
      <c r="D376" s="301"/>
      <c r="E376" s="301"/>
      <c r="F376" s="301"/>
      <c r="G376" s="301"/>
      <c r="H376" s="301"/>
      <c r="I376" s="301"/>
      <c r="J376" s="30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04" t="str">
        <f t="shared" si="16"/>
        <v>0 ' 00 ''</v>
      </c>
      <c r="BA376" s="304"/>
      <c r="BB376" s="304">
        <f t="shared" si="17"/>
        <v>0</v>
      </c>
      <c r="BC376" s="304">
        <f t="shared" si="18"/>
        <v>0</v>
      </c>
      <c r="BD376" s="304">
        <f t="shared" si="19"/>
        <v>0</v>
      </c>
      <c r="BE376" s="304" t="s">
        <v>9</v>
      </c>
      <c r="BF376" s="304" t="s">
        <v>74</v>
      </c>
      <c r="BG376" s="304" t="s">
        <v>75</v>
      </c>
      <c r="BH376" s="304">
        <v>0</v>
      </c>
      <c r="BI376" s="304" t="str">
        <f t="shared" si="20"/>
        <v>0 ' 00 ''</v>
      </c>
      <c r="BJ376" s="304" t="str">
        <f t="shared" si="21"/>
        <v>0 ' 0 ''</v>
      </c>
    </row>
    <row r="377" spans="1:62" ht="12.75" customHeight="1" x14ac:dyDescent="0.2">
      <c r="A377" s="3"/>
      <c r="B377" s="301"/>
      <c r="C377" s="301"/>
      <c r="D377" s="301"/>
      <c r="E377" s="301"/>
      <c r="F377" s="301"/>
      <c r="G377" s="301"/>
      <c r="H377" s="301"/>
      <c r="I377" s="301"/>
      <c r="J377" s="30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04" t="str">
        <f t="shared" si="16"/>
        <v>0 ' 00 ''</v>
      </c>
      <c r="BA377" s="304"/>
      <c r="BB377" s="304">
        <f t="shared" si="17"/>
        <v>0</v>
      </c>
      <c r="BC377" s="304">
        <f t="shared" si="18"/>
        <v>0</v>
      </c>
      <c r="BD377" s="304">
        <f t="shared" si="19"/>
        <v>0</v>
      </c>
      <c r="BE377" s="304" t="s">
        <v>9</v>
      </c>
      <c r="BF377" s="304" t="s">
        <v>74</v>
      </c>
      <c r="BG377" s="304" t="s">
        <v>75</v>
      </c>
      <c r="BH377" s="304">
        <v>0</v>
      </c>
      <c r="BI377" s="304" t="str">
        <f t="shared" si="20"/>
        <v>0 ' 00 ''</v>
      </c>
      <c r="BJ377" s="304" t="str">
        <f t="shared" si="21"/>
        <v>0 ' 0 ''</v>
      </c>
    </row>
    <row r="378" spans="1:62" ht="12.75" customHeight="1" x14ac:dyDescent="0.2">
      <c r="A378" s="3"/>
      <c r="B378" s="301"/>
      <c r="C378" s="301"/>
      <c r="D378" s="301"/>
      <c r="E378" s="301"/>
      <c r="F378" s="301"/>
      <c r="G378" s="301"/>
      <c r="H378" s="301"/>
      <c r="I378" s="301"/>
      <c r="J378" s="30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04" t="str">
        <f t="shared" si="16"/>
        <v>0 ' 00 ''</v>
      </c>
      <c r="BA378" s="304"/>
      <c r="BB378" s="304">
        <f t="shared" si="17"/>
        <v>0</v>
      </c>
      <c r="BC378" s="304">
        <f t="shared" si="18"/>
        <v>0</v>
      </c>
      <c r="BD378" s="304">
        <f t="shared" si="19"/>
        <v>0</v>
      </c>
      <c r="BE378" s="304" t="s">
        <v>9</v>
      </c>
      <c r="BF378" s="304" t="s">
        <v>74</v>
      </c>
      <c r="BG378" s="304" t="s">
        <v>75</v>
      </c>
      <c r="BH378" s="304">
        <v>0</v>
      </c>
      <c r="BI378" s="304" t="str">
        <f t="shared" si="20"/>
        <v>0 ' 00 ''</v>
      </c>
      <c r="BJ378" s="304" t="str">
        <f t="shared" si="21"/>
        <v>0 ' 0 ''</v>
      </c>
    </row>
    <row r="379" spans="1:62" ht="12.75" customHeight="1" x14ac:dyDescent="0.2">
      <c r="A379" s="3"/>
      <c r="B379" s="301"/>
      <c r="C379" s="301"/>
      <c r="D379" s="301"/>
      <c r="E379" s="301"/>
      <c r="F379" s="301"/>
      <c r="G379" s="301"/>
      <c r="H379" s="301"/>
      <c r="I379" s="301"/>
      <c r="J379" s="30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04" t="str">
        <f t="shared" si="16"/>
        <v>0 ' 00 ''</v>
      </c>
      <c r="BA379" s="304"/>
      <c r="BB379" s="304">
        <f t="shared" si="17"/>
        <v>0</v>
      </c>
      <c r="BC379" s="304">
        <f t="shared" si="18"/>
        <v>0</v>
      </c>
      <c r="BD379" s="304">
        <f t="shared" si="19"/>
        <v>0</v>
      </c>
      <c r="BE379" s="304" t="s">
        <v>9</v>
      </c>
      <c r="BF379" s="304" t="s">
        <v>74</v>
      </c>
      <c r="BG379" s="304" t="s">
        <v>75</v>
      </c>
      <c r="BH379" s="304">
        <v>0</v>
      </c>
      <c r="BI379" s="304" t="str">
        <f t="shared" si="20"/>
        <v>0 ' 00 ''</v>
      </c>
      <c r="BJ379" s="304" t="str">
        <f t="shared" si="21"/>
        <v>0 ' 0 ''</v>
      </c>
    </row>
    <row r="380" spans="1:62" ht="12.75" customHeight="1" x14ac:dyDescent="0.2">
      <c r="A380" s="3"/>
      <c r="B380" s="299"/>
      <c r="C380" s="301"/>
      <c r="D380" s="301"/>
      <c r="E380" s="301"/>
      <c r="F380" s="301"/>
      <c r="G380" s="301"/>
      <c r="H380" s="301"/>
      <c r="I380" s="301"/>
      <c r="J380" s="30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04" t="str">
        <f t="shared" si="16"/>
        <v>0 ' 00 ''</v>
      </c>
      <c r="BA380" s="304"/>
      <c r="BB380" s="304">
        <f t="shared" si="17"/>
        <v>0</v>
      </c>
      <c r="BC380" s="304">
        <f t="shared" si="18"/>
        <v>0</v>
      </c>
      <c r="BD380" s="304">
        <f t="shared" si="19"/>
        <v>0</v>
      </c>
      <c r="BE380" s="304" t="s">
        <v>9</v>
      </c>
      <c r="BF380" s="304" t="s">
        <v>74</v>
      </c>
      <c r="BG380" s="304" t="s">
        <v>75</v>
      </c>
      <c r="BH380" s="304">
        <v>0</v>
      </c>
      <c r="BI380" s="304" t="str">
        <f t="shared" si="20"/>
        <v>0 ' 00 ''</v>
      </c>
      <c r="BJ380" s="304" t="str">
        <f t="shared" si="21"/>
        <v>0 ' 0 ''</v>
      </c>
    </row>
    <row r="381" spans="1:62" ht="12.75" customHeight="1" x14ac:dyDescent="0.2">
      <c r="A381" s="3"/>
      <c r="B381" s="301"/>
      <c r="C381" s="301"/>
      <c r="D381" s="301"/>
      <c r="E381" s="301"/>
      <c r="F381" s="301"/>
      <c r="G381" s="301"/>
      <c r="H381" s="301"/>
      <c r="I381" s="301"/>
      <c r="J381" s="30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04" t="str">
        <f t="shared" si="16"/>
        <v>0 ' 00 ''</v>
      </c>
      <c r="BA381" s="304"/>
      <c r="BB381" s="304">
        <f t="shared" si="17"/>
        <v>0</v>
      </c>
      <c r="BC381" s="304">
        <f t="shared" si="18"/>
        <v>0</v>
      </c>
      <c r="BD381" s="304">
        <f t="shared" si="19"/>
        <v>0</v>
      </c>
      <c r="BE381" s="304" t="s">
        <v>9</v>
      </c>
      <c r="BF381" s="304" t="s">
        <v>74</v>
      </c>
      <c r="BG381" s="304" t="s">
        <v>75</v>
      </c>
      <c r="BH381" s="304">
        <v>0</v>
      </c>
      <c r="BI381" s="304" t="str">
        <f t="shared" si="20"/>
        <v>0 ' 00 ''</v>
      </c>
      <c r="BJ381" s="304" t="str">
        <f t="shared" si="21"/>
        <v>0 ' 0 ''</v>
      </c>
    </row>
    <row r="382" spans="1:62" ht="12.75" customHeight="1" x14ac:dyDescent="0.2">
      <c r="A382" s="3"/>
      <c r="B382" s="301"/>
      <c r="C382" s="301"/>
      <c r="D382" s="301"/>
      <c r="E382" s="301"/>
      <c r="F382" s="301"/>
      <c r="G382" s="301"/>
      <c r="H382" s="301"/>
      <c r="I382" s="301"/>
      <c r="J382" s="30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04" t="str">
        <f t="shared" si="16"/>
        <v>0 ' 00 ''</v>
      </c>
      <c r="BA382" s="304"/>
      <c r="BB382" s="304">
        <f t="shared" si="17"/>
        <v>0</v>
      </c>
      <c r="BC382" s="304">
        <f t="shared" si="18"/>
        <v>0</v>
      </c>
      <c r="BD382" s="304">
        <f t="shared" si="19"/>
        <v>0</v>
      </c>
      <c r="BE382" s="304" t="s">
        <v>9</v>
      </c>
      <c r="BF382" s="304" t="s">
        <v>74</v>
      </c>
      <c r="BG382" s="304" t="s">
        <v>75</v>
      </c>
      <c r="BH382" s="304">
        <v>0</v>
      </c>
      <c r="BI382" s="304" t="str">
        <f t="shared" si="20"/>
        <v>0 ' 00 ''</v>
      </c>
      <c r="BJ382" s="304" t="str">
        <f t="shared" si="21"/>
        <v>0 ' 0 ''</v>
      </c>
    </row>
    <row r="383" spans="1:62" ht="12.75" customHeight="1" x14ac:dyDescent="0.2">
      <c r="A383" s="3"/>
      <c r="B383" s="301"/>
      <c r="C383" s="301"/>
      <c r="D383" s="301"/>
      <c r="E383" s="301"/>
      <c r="F383" s="301"/>
      <c r="G383" s="301"/>
      <c r="H383" s="301"/>
      <c r="I383" s="301"/>
      <c r="J383" s="30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04" t="str">
        <f t="shared" si="16"/>
        <v>0 ' 00 ''</v>
      </c>
      <c r="BA383" s="304"/>
      <c r="BB383" s="304">
        <f t="shared" si="17"/>
        <v>0</v>
      </c>
      <c r="BC383" s="304">
        <f t="shared" si="18"/>
        <v>0</v>
      </c>
      <c r="BD383" s="304">
        <f t="shared" si="19"/>
        <v>0</v>
      </c>
      <c r="BE383" s="304" t="s">
        <v>9</v>
      </c>
      <c r="BF383" s="304" t="s">
        <v>74</v>
      </c>
      <c r="BG383" s="304" t="s">
        <v>75</v>
      </c>
      <c r="BH383" s="304">
        <v>0</v>
      </c>
      <c r="BI383" s="304" t="str">
        <f t="shared" si="20"/>
        <v>0 ' 00 ''</v>
      </c>
      <c r="BJ383" s="304" t="str">
        <f t="shared" si="21"/>
        <v>0 ' 0 ''</v>
      </c>
    </row>
    <row r="384" spans="1:62" ht="12.75" customHeight="1" x14ac:dyDescent="0.2">
      <c r="A384" s="3"/>
      <c r="B384" s="301"/>
      <c r="C384" s="301"/>
      <c r="D384" s="301"/>
      <c r="E384" s="301"/>
      <c r="F384" s="301"/>
      <c r="G384" s="301"/>
      <c r="H384" s="301"/>
      <c r="I384" s="301"/>
      <c r="J384" s="30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04" t="str">
        <f t="shared" si="16"/>
        <v>0 ' 00 ''</v>
      </c>
      <c r="BA384" s="304"/>
      <c r="BB384" s="304">
        <f t="shared" si="17"/>
        <v>0</v>
      </c>
      <c r="BC384" s="304">
        <f t="shared" si="18"/>
        <v>0</v>
      </c>
      <c r="BD384" s="304">
        <f t="shared" si="19"/>
        <v>0</v>
      </c>
      <c r="BE384" s="304" t="s">
        <v>9</v>
      </c>
      <c r="BF384" s="304" t="s">
        <v>74</v>
      </c>
      <c r="BG384" s="304" t="s">
        <v>75</v>
      </c>
      <c r="BH384" s="304">
        <v>0</v>
      </c>
      <c r="BI384" s="304" t="str">
        <f t="shared" si="20"/>
        <v>0 ' 00 ''</v>
      </c>
      <c r="BJ384" s="304" t="str">
        <f t="shared" si="21"/>
        <v>0 ' 0 ''</v>
      </c>
    </row>
    <row r="385" spans="1:62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04" t="str">
        <f t="shared" si="16"/>
        <v>0 ' 00 ''</v>
      </c>
      <c r="BA385" s="304"/>
      <c r="BB385" s="304">
        <f t="shared" si="17"/>
        <v>0</v>
      </c>
      <c r="BC385" s="304">
        <f t="shared" si="18"/>
        <v>0</v>
      </c>
      <c r="BD385" s="304">
        <f t="shared" si="19"/>
        <v>0</v>
      </c>
      <c r="BE385" s="304" t="s">
        <v>9</v>
      </c>
      <c r="BF385" s="304" t="s">
        <v>74</v>
      </c>
      <c r="BG385" s="304" t="s">
        <v>75</v>
      </c>
      <c r="BH385" s="304">
        <v>0</v>
      </c>
      <c r="BI385" s="304" t="str">
        <f t="shared" si="20"/>
        <v>0 ' 00 ''</v>
      </c>
      <c r="BJ385" s="304" t="str">
        <f t="shared" si="21"/>
        <v>0 ' 0 ''</v>
      </c>
    </row>
    <row r="386" spans="1:62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04" t="str">
        <f t="shared" si="16"/>
        <v>0 ' 00 ''</v>
      </c>
      <c r="BA386" s="304"/>
      <c r="BB386" s="304">
        <f t="shared" si="17"/>
        <v>0</v>
      </c>
      <c r="BC386" s="304">
        <f t="shared" si="18"/>
        <v>0</v>
      </c>
      <c r="BD386" s="304">
        <f t="shared" si="19"/>
        <v>0</v>
      </c>
      <c r="BE386" s="304" t="s">
        <v>9</v>
      </c>
      <c r="BF386" s="304" t="s">
        <v>74</v>
      </c>
      <c r="BG386" s="304" t="s">
        <v>75</v>
      </c>
      <c r="BH386" s="304">
        <v>0</v>
      </c>
      <c r="BI386" s="304" t="str">
        <f t="shared" si="20"/>
        <v>0 ' 00 ''</v>
      </c>
      <c r="BJ386" s="304" t="str">
        <f t="shared" si="21"/>
        <v>0 ' 0 ''</v>
      </c>
    </row>
    <row r="387" spans="1:62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04" t="str">
        <f t="shared" si="16"/>
        <v>0 ' 00 ''</v>
      </c>
      <c r="BA387" s="304"/>
      <c r="BB387" s="304">
        <f t="shared" si="17"/>
        <v>0</v>
      </c>
      <c r="BC387" s="304">
        <f t="shared" si="18"/>
        <v>0</v>
      </c>
      <c r="BD387" s="304">
        <f t="shared" si="19"/>
        <v>0</v>
      </c>
      <c r="BE387" s="304" t="s">
        <v>9</v>
      </c>
      <c r="BF387" s="304" t="s">
        <v>74</v>
      </c>
      <c r="BG387" s="304" t="s">
        <v>75</v>
      </c>
      <c r="BH387" s="304">
        <v>0</v>
      </c>
      <c r="BI387" s="304" t="str">
        <f t="shared" si="20"/>
        <v>0 ' 00 ''</v>
      </c>
      <c r="BJ387" s="304" t="str">
        <f t="shared" si="21"/>
        <v>0 ' 0 ''</v>
      </c>
    </row>
    <row r="388" spans="1:62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04" t="str">
        <f t="shared" si="16"/>
        <v>0 ' 00 ''</v>
      </c>
      <c r="BA388" s="304"/>
      <c r="BB388" s="304">
        <f t="shared" si="17"/>
        <v>0</v>
      </c>
      <c r="BC388" s="304">
        <f t="shared" si="18"/>
        <v>0</v>
      </c>
      <c r="BD388" s="304">
        <f t="shared" si="19"/>
        <v>0</v>
      </c>
      <c r="BE388" s="304" t="s">
        <v>9</v>
      </c>
      <c r="BF388" s="304" t="s">
        <v>74</v>
      </c>
      <c r="BG388" s="304" t="s">
        <v>75</v>
      </c>
      <c r="BH388" s="304">
        <v>0</v>
      </c>
      <c r="BI388" s="304" t="str">
        <f t="shared" si="20"/>
        <v>0 ' 00 ''</v>
      </c>
      <c r="BJ388" s="304" t="str">
        <f t="shared" si="21"/>
        <v>0 ' 0 ''</v>
      </c>
    </row>
    <row r="389" spans="1:62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04" t="str">
        <f t="shared" si="16"/>
        <v>0 ' 00 ''</v>
      </c>
      <c r="BA389" s="304"/>
      <c r="BB389" s="304">
        <f t="shared" si="17"/>
        <v>0</v>
      </c>
      <c r="BC389" s="304">
        <f t="shared" si="18"/>
        <v>0</v>
      </c>
      <c r="BD389" s="304">
        <f t="shared" si="19"/>
        <v>0</v>
      </c>
      <c r="BE389" s="304" t="s">
        <v>9</v>
      </c>
      <c r="BF389" s="304" t="s">
        <v>74</v>
      </c>
      <c r="BG389" s="304" t="s">
        <v>75</v>
      </c>
      <c r="BH389" s="304">
        <v>0</v>
      </c>
      <c r="BI389" s="304" t="str">
        <f t="shared" si="20"/>
        <v>0 ' 00 ''</v>
      </c>
      <c r="BJ389" s="304" t="str">
        <f t="shared" si="21"/>
        <v>0 ' 0 ''</v>
      </c>
    </row>
    <row r="390" spans="1:62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04" t="str">
        <f t="shared" si="16"/>
        <v>0 ' 00 ''</v>
      </c>
      <c r="BA390" s="304"/>
      <c r="BB390" s="304">
        <f t="shared" si="17"/>
        <v>0</v>
      </c>
      <c r="BC390" s="304">
        <f t="shared" si="18"/>
        <v>0</v>
      </c>
      <c r="BD390" s="304">
        <f t="shared" si="19"/>
        <v>0</v>
      </c>
      <c r="BE390" s="304" t="s">
        <v>9</v>
      </c>
      <c r="BF390" s="304" t="s">
        <v>74</v>
      </c>
      <c r="BG390" s="304" t="s">
        <v>75</v>
      </c>
      <c r="BH390" s="304">
        <v>0</v>
      </c>
      <c r="BI390" s="304" t="str">
        <f t="shared" si="20"/>
        <v>0 ' 00 ''</v>
      </c>
      <c r="BJ390" s="304" t="str">
        <f t="shared" si="21"/>
        <v>0 ' 0 ''</v>
      </c>
    </row>
    <row r="391" spans="1:62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04" t="str">
        <f t="shared" si="16"/>
        <v>0 ' 00 ''</v>
      </c>
      <c r="BA391" s="304"/>
      <c r="BB391" s="304">
        <f t="shared" si="17"/>
        <v>0</v>
      </c>
      <c r="BC391" s="304">
        <f t="shared" si="18"/>
        <v>0</v>
      </c>
      <c r="BD391" s="304">
        <f t="shared" si="19"/>
        <v>0</v>
      </c>
      <c r="BE391" s="304" t="s">
        <v>9</v>
      </c>
      <c r="BF391" s="304" t="s">
        <v>74</v>
      </c>
      <c r="BG391" s="304" t="s">
        <v>75</v>
      </c>
      <c r="BH391" s="304">
        <v>0</v>
      </c>
      <c r="BI391" s="304" t="str">
        <f t="shared" si="20"/>
        <v>0 ' 00 ''</v>
      </c>
      <c r="BJ391" s="304" t="str">
        <f t="shared" si="21"/>
        <v>0 ' 0 ''</v>
      </c>
    </row>
    <row r="392" spans="1:62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04" t="str">
        <f t="shared" si="16"/>
        <v>0 ' 00 ''</v>
      </c>
      <c r="BA392" s="304"/>
      <c r="BB392" s="304">
        <f t="shared" si="17"/>
        <v>0</v>
      </c>
      <c r="BC392" s="304">
        <f t="shared" si="18"/>
        <v>0</v>
      </c>
      <c r="BD392" s="304">
        <f t="shared" si="19"/>
        <v>0</v>
      </c>
      <c r="BE392" s="304" t="s">
        <v>9</v>
      </c>
      <c r="BF392" s="304" t="s">
        <v>74</v>
      </c>
      <c r="BG392" s="304" t="s">
        <v>75</v>
      </c>
      <c r="BH392" s="304">
        <v>0</v>
      </c>
      <c r="BI392" s="304" t="str">
        <f t="shared" si="20"/>
        <v>0 ' 00 ''</v>
      </c>
      <c r="BJ392" s="304" t="str">
        <f t="shared" si="21"/>
        <v>0 ' 0 ''</v>
      </c>
    </row>
    <row r="393" spans="1:62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04" t="str">
        <f t="shared" si="16"/>
        <v>0 ' 00 ''</v>
      </c>
      <c r="BA393" s="304"/>
      <c r="BB393" s="304">
        <f t="shared" si="17"/>
        <v>0</v>
      </c>
      <c r="BC393" s="304">
        <f t="shared" si="18"/>
        <v>0</v>
      </c>
      <c r="BD393" s="304">
        <f t="shared" si="19"/>
        <v>0</v>
      </c>
      <c r="BE393" s="304" t="s">
        <v>9</v>
      </c>
      <c r="BF393" s="304" t="s">
        <v>74</v>
      </c>
      <c r="BG393" s="304" t="s">
        <v>75</v>
      </c>
      <c r="BH393" s="304">
        <v>0</v>
      </c>
      <c r="BI393" s="304" t="str">
        <f t="shared" si="20"/>
        <v>0 ' 00 ''</v>
      </c>
      <c r="BJ393" s="304" t="str">
        <f t="shared" si="21"/>
        <v>0 ' 0 ''</v>
      </c>
    </row>
    <row r="394" spans="1:62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04" t="str">
        <f t="shared" si="16"/>
        <v>0 ' 00 ''</v>
      </c>
      <c r="BA394" s="304"/>
      <c r="BB394" s="304">
        <f t="shared" si="17"/>
        <v>0</v>
      </c>
      <c r="BC394" s="304">
        <f t="shared" si="18"/>
        <v>0</v>
      </c>
      <c r="BD394" s="304">
        <f t="shared" si="19"/>
        <v>0</v>
      </c>
      <c r="BE394" s="304" t="s">
        <v>9</v>
      </c>
      <c r="BF394" s="304" t="s">
        <v>74</v>
      </c>
      <c r="BG394" s="304" t="s">
        <v>75</v>
      </c>
      <c r="BH394" s="304">
        <v>0</v>
      </c>
      <c r="BI394" s="304" t="str">
        <f t="shared" si="20"/>
        <v>0 ' 00 ''</v>
      </c>
      <c r="BJ394" s="304" t="str">
        <f t="shared" si="21"/>
        <v>0 ' 0 ''</v>
      </c>
    </row>
    <row r="395" spans="1:62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04" t="str">
        <f t="shared" si="16"/>
        <v>0 ' 00 ''</v>
      </c>
      <c r="BA395" s="304"/>
      <c r="BB395" s="304">
        <f t="shared" si="17"/>
        <v>0</v>
      </c>
      <c r="BC395" s="304">
        <f t="shared" si="18"/>
        <v>0</v>
      </c>
      <c r="BD395" s="304">
        <f t="shared" si="19"/>
        <v>0</v>
      </c>
      <c r="BE395" s="304" t="s">
        <v>9</v>
      </c>
      <c r="BF395" s="304" t="s">
        <v>74</v>
      </c>
      <c r="BG395" s="304" t="s">
        <v>75</v>
      </c>
      <c r="BH395" s="304">
        <v>0</v>
      </c>
      <c r="BI395" s="304" t="str">
        <f t="shared" si="20"/>
        <v>0 ' 00 ''</v>
      </c>
      <c r="BJ395" s="304" t="str">
        <f t="shared" si="21"/>
        <v>0 ' 0 ''</v>
      </c>
    </row>
    <row r="396" spans="1:62" ht="12.75" customHeight="1" x14ac:dyDescent="0.2">
      <c r="A396" s="3"/>
      <c r="B396" s="29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04" t="str">
        <f t="shared" si="16"/>
        <v>0 ' 00 ''</v>
      </c>
      <c r="BA396" s="304"/>
      <c r="BB396" s="304">
        <f t="shared" si="17"/>
        <v>0</v>
      </c>
      <c r="BC396" s="304">
        <f t="shared" si="18"/>
        <v>0</v>
      </c>
      <c r="BD396" s="304">
        <f t="shared" si="19"/>
        <v>0</v>
      </c>
      <c r="BE396" s="304" t="s">
        <v>9</v>
      </c>
      <c r="BF396" s="304" t="s">
        <v>74</v>
      </c>
      <c r="BG396" s="304" t="s">
        <v>75</v>
      </c>
      <c r="BH396" s="304">
        <v>0</v>
      </c>
      <c r="BI396" s="304" t="str">
        <f t="shared" si="20"/>
        <v>0 ' 00 ''</v>
      </c>
      <c r="BJ396" s="304" t="str">
        <f t="shared" si="21"/>
        <v>0 ' 0 ''</v>
      </c>
    </row>
    <row r="397" spans="1:62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04" t="str">
        <f t="shared" si="16"/>
        <v>0 ' 00 ''</v>
      </c>
      <c r="BA397" s="304"/>
      <c r="BB397" s="304">
        <f t="shared" si="17"/>
        <v>0</v>
      </c>
      <c r="BC397" s="304">
        <f t="shared" si="18"/>
        <v>0</v>
      </c>
      <c r="BD397" s="304">
        <f t="shared" si="19"/>
        <v>0</v>
      </c>
      <c r="BE397" s="304" t="s">
        <v>9</v>
      </c>
      <c r="BF397" s="304" t="s">
        <v>74</v>
      </c>
      <c r="BG397" s="304" t="s">
        <v>75</v>
      </c>
      <c r="BH397" s="304">
        <v>0</v>
      </c>
      <c r="BI397" s="304" t="str">
        <f t="shared" si="20"/>
        <v>0 ' 00 ''</v>
      </c>
      <c r="BJ397" s="304" t="str">
        <f t="shared" si="21"/>
        <v>0 ' 0 ''</v>
      </c>
    </row>
    <row r="398" spans="1:62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04" t="str">
        <f t="shared" si="16"/>
        <v>0 ' 00 ''</v>
      </c>
      <c r="BA398" s="304"/>
      <c r="BB398" s="304">
        <f t="shared" si="17"/>
        <v>0</v>
      </c>
      <c r="BC398" s="304">
        <f t="shared" si="18"/>
        <v>0</v>
      </c>
      <c r="BD398" s="304">
        <f t="shared" si="19"/>
        <v>0</v>
      </c>
      <c r="BE398" s="304" t="s">
        <v>9</v>
      </c>
      <c r="BF398" s="304" t="s">
        <v>74</v>
      </c>
      <c r="BG398" s="304" t="s">
        <v>75</v>
      </c>
      <c r="BH398" s="304">
        <v>0</v>
      </c>
      <c r="BI398" s="304" t="str">
        <f t="shared" si="20"/>
        <v>0 ' 00 ''</v>
      </c>
      <c r="BJ398" s="304" t="str">
        <f t="shared" si="21"/>
        <v>0 ' 0 ''</v>
      </c>
    </row>
    <row r="399" spans="1:62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04" t="str">
        <f t="shared" si="16"/>
        <v>0 ' 00 ''</v>
      </c>
      <c r="BA399" s="304"/>
      <c r="BB399" s="304">
        <f t="shared" si="17"/>
        <v>0</v>
      </c>
      <c r="BC399" s="304">
        <f t="shared" si="18"/>
        <v>0</v>
      </c>
      <c r="BD399" s="304">
        <f t="shared" si="19"/>
        <v>0</v>
      </c>
      <c r="BE399" s="304" t="s">
        <v>9</v>
      </c>
      <c r="BF399" s="304" t="s">
        <v>74</v>
      </c>
      <c r="BG399" s="304" t="s">
        <v>75</v>
      </c>
      <c r="BH399" s="304">
        <v>0</v>
      </c>
      <c r="BI399" s="304" t="str">
        <f t="shared" si="20"/>
        <v>0 ' 00 ''</v>
      </c>
      <c r="BJ399" s="304" t="str">
        <f t="shared" si="21"/>
        <v>0 ' 0 ''</v>
      </c>
    </row>
    <row r="400" spans="1:62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04" t="str">
        <f t="shared" si="16"/>
        <v>0 ' 00 ''</v>
      </c>
      <c r="BA400" s="304"/>
      <c r="BB400" s="304">
        <f t="shared" si="17"/>
        <v>0</v>
      </c>
      <c r="BC400" s="304">
        <f t="shared" si="18"/>
        <v>0</v>
      </c>
      <c r="BD400" s="304">
        <f t="shared" si="19"/>
        <v>0</v>
      </c>
      <c r="BE400" s="304" t="s">
        <v>9</v>
      </c>
      <c r="BF400" s="304" t="s">
        <v>74</v>
      </c>
      <c r="BG400" s="304" t="s">
        <v>75</v>
      </c>
      <c r="BH400" s="304">
        <v>0</v>
      </c>
      <c r="BI400" s="304" t="str">
        <f t="shared" si="20"/>
        <v>0 ' 00 ''</v>
      </c>
      <c r="BJ400" s="304" t="str">
        <f t="shared" si="21"/>
        <v>0 ' 0 ''</v>
      </c>
    </row>
    <row r="401" spans="1:62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04" t="str">
        <f t="shared" si="16"/>
        <v>0 ' 00 ''</v>
      </c>
      <c r="BA401" s="304"/>
      <c r="BB401" s="304">
        <f t="shared" si="17"/>
        <v>0</v>
      </c>
      <c r="BC401" s="304">
        <f t="shared" si="18"/>
        <v>0</v>
      </c>
      <c r="BD401" s="304">
        <f t="shared" si="19"/>
        <v>0</v>
      </c>
      <c r="BE401" s="304" t="s">
        <v>9</v>
      </c>
      <c r="BF401" s="304" t="s">
        <v>74</v>
      </c>
      <c r="BG401" s="304" t="s">
        <v>75</v>
      </c>
      <c r="BH401" s="304">
        <v>0</v>
      </c>
      <c r="BI401" s="304" t="str">
        <f t="shared" si="20"/>
        <v>0 ' 00 ''</v>
      </c>
      <c r="BJ401" s="304" t="str">
        <f t="shared" si="21"/>
        <v>0 ' 0 ''</v>
      </c>
    </row>
    <row r="402" spans="1:62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04" t="str">
        <f t="shared" si="16"/>
        <v>0 ' 00 ''</v>
      </c>
      <c r="BA402" s="304"/>
      <c r="BB402" s="304">
        <f t="shared" si="17"/>
        <v>0</v>
      </c>
      <c r="BC402" s="304">
        <f t="shared" si="18"/>
        <v>0</v>
      </c>
      <c r="BD402" s="304">
        <f t="shared" si="19"/>
        <v>0</v>
      </c>
      <c r="BE402" s="304" t="s">
        <v>9</v>
      </c>
      <c r="BF402" s="304" t="s">
        <v>74</v>
      </c>
      <c r="BG402" s="304" t="s">
        <v>75</v>
      </c>
      <c r="BH402" s="304">
        <v>0</v>
      </c>
      <c r="BI402" s="304" t="str">
        <f t="shared" si="20"/>
        <v>0 ' 00 ''</v>
      </c>
      <c r="BJ402" s="304" t="str">
        <f t="shared" si="21"/>
        <v>0 ' 0 ''</v>
      </c>
    </row>
    <row r="403" spans="1:62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04" t="str">
        <f t="shared" si="16"/>
        <v>0 ' 00 ''</v>
      </c>
      <c r="BA403" s="304"/>
      <c r="BB403" s="304">
        <f t="shared" si="17"/>
        <v>0</v>
      </c>
      <c r="BC403" s="304">
        <f t="shared" si="18"/>
        <v>0</v>
      </c>
      <c r="BD403" s="304">
        <f t="shared" si="19"/>
        <v>0</v>
      </c>
      <c r="BE403" s="304" t="s">
        <v>9</v>
      </c>
      <c r="BF403" s="304" t="s">
        <v>74</v>
      </c>
      <c r="BG403" s="304" t="s">
        <v>75</v>
      </c>
      <c r="BH403" s="304">
        <v>0</v>
      </c>
      <c r="BI403" s="304" t="str">
        <f t="shared" si="20"/>
        <v>0 ' 00 ''</v>
      </c>
      <c r="BJ403" s="304" t="str">
        <f t="shared" si="21"/>
        <v>0 ' 0 ''</v>
      </c>
    </row>
    <row r="404" spans="1:62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04" t="str">
        <f t="shared" si="16"/>
        <v>0 ' 00 ''</v>
      </c>
      <c r="BA404" s="304"/>
      <c r="BB404" s="304">
        <f t="shared" si="17"/>
        <v>0</v>
      </c>
      <c r="BC404" s="304">
        <f t="shared" si="18"/>
        <v>0</v>
      </c>
      <c r="BD404" s="304">
        <f t="shared" si="19"/>
        <v>0</v>
      </c>
      <c r="BE404" s="304" t="s">
        <v>9</v>
      </c>
      <c r="BF404" s="304" t="s">
        <v>74</v>
      </c>
      <c r="BG404" s="304" t="s">
        <v>75</v>
      </c>
      <c r="BH404" s="304">
        <v>0</v>
      </c>
      <c r="BI404" s="304" t="str">
        <f t="shared" si="20"/>
        <v>0 ' 00 ''</v>
      </c>
      <c r="BJ404" s="304" t="str">
        <f t="shared" si="21"/>
        <v>0 ' 0 ''</v>
      </c>
    </row>
    <row r="405" spans="1:62" ht="12.75" customHeight="1" x14ac:dyDescent="0.2">
      <c r="A405" s="3"/>
      <c r="B405" s="3"/>
      <c r="C405" s="3"/>
      <c r="D405" s="3"/>
      <c r="E405" s="3"/>
      <c r="F405" s="3"/>
      <c r="G405" s="298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04" t="str">
        <f t="shared" si="16"/>
        <v>0 ' 00 ''</v>
      </c>
      <c r="BA405" s="304"/>
      <c r="BB405" s="304">
        <f t="shared" si="17"/>
        <v>0</v>
      </c>
      <c r="BC405" s="304">
        <f t="shared" si="18"/>
        <v>0</v>
      </c>
      <c r="BD405" s="304">
        <f t="shared" si="19"/>
        <v>0</v>
      </c>
      <c r="BE405" s="304" t="s">
        <v>9</v>
      </c>
      <c r="BF405" s="304" t="s">
        <v>74</v>
      </c>
      <c r="BG405" s="304" t="s">
        <v>75</v>
      </c>
      <c r="BH405" s="304">
        <v>0</v>
      </c>
      <c r="BI405" s="304" t="str">
        <f t="shared" si="20"/>
        <v>0 ' 00 ''</v>
      </c>
      <c r="BJ405" s="304" t="str">
        <f t="shared" si="21"/>
        <v>0 ' 0 ''</v>
      </c>
    </row>
    <row r="406" spans="1:62" ht="12.75" customHeight="1" x14ac:dyDescent="0.2">
      <c r="A406" s="3"/>
      <c r="B406" s="3"/>
      <c r="C406" s="3"/>
      <c r="D406" s="3"/>
      <c r="E406" s="3"/>
      <c r="F406" s="3"/>
      <c r="G406" s="299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04" t="str">
        <f t="shared" si="16"/>
        <v>0 ' 00 ''</v>
      </c>
      <c r="BA406" s="304"/>
      <c r="BB406" s="304">
        <f t="shared" si="17"/>
        <v>0</v>
      </c>
      <c r="BC406" s="304">
        <f t="shared" si="18"/>
        <v>0</v>
      </c>
      <c r="BD406" s="304">
        <f t="shared" si="19"/>
        <v>0</v>
      </c>
      <c r="BE406" s="304" t="s">
        <v>9</v>
      </c>
      <c r="BF406" s="304" t="s">
        <v>74</v>
      </c>
      <c r="BG406" s="304" t="s">
        <v>75</v>
      </c>
      <c r="BH406" s="304">
        <v>0</v>
      </c>
      <c r="BI406" s="304" t="str">
        <f t="shared" si="20"/>
        <v>0 ' 00 ''</v>
      </c>
      <c r="BJ406" s="304" t="str">
        <f t="shared" si="21"/>
        <v>0 ' 0 ''</v>
      </c>
    </row>
    <row r="407" spans="1:62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04" t="str">
        <f t="shared" si="16"/>
        <v>0 ' 00 ''</v>
      </c>
      <c r="BA407" s="304"/>
      <c r="BB407" s="304">
        <f t="shared" si="17"/>
        <v>0</v>
      </c>
      <c r="BC407" s="304">
        <f t="shared" si="18"/>
        <v>0</v>
      </c>
      <c r="BD407" s="304">
        <f t="shared" si="19"/>
        <v>0</v>
      </c>
      <c r="BE407" s="304" t="s">
        <v>9</v>
      </c>
      <c r="BF407" s="304" t="s">
        <v>74</v>
      </c>
      <c r="BG407" s="304" t="s">
        <v>75</v>
      </c>
      <c r="BH407" s="304">
        <v>0</v>
      </c>
      <c r="BI407" s="304" t="str">
        <f t="shared" si="20"/>
        <v>0 ' 00 ''</v>
      </c>
      <c r="BJ407" s="304" t="str">
        <f t="shared" si="21"/>
        <v>0 ' 0 ''</v>
      </c>
    </row>
    <row r="408" spans="1:62" ht="12.75" customHeight="1" x14ac:dyDescent="0.2">
      <c r="A408" s="3"/>
      <c r="B408" s="300"/>
      <c r="C408" s="301"/>
      <c r="D408" s="301"/>
      <c r="E408" s="301"/>
      <c r="F408" s="301"/>
      <c r="G408" s="301"/>
      <c r="H408" s="301"/>
      <c r="I408" s="301"/>
      <c r="J408" s="30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04" t="str">
        <f t="shared" si="16"/>
        <v>0 ' 00 ''</v>
      </c>
      <c r="BA408" s="304"/>
      <c r="BB408" s="304">
        <f t="shared" si="17"/>
        <v>0</v>
      </c>
      <c r="BC408" s="304">
        <f t="shared" si="18"/>
        <v>0</v>
      </c>
      <c r="BD408" s="304">
        <f t="shared" si="19"/>
        <v>0</v>
      </c>
      <c r="BE408" s="304" t="s">
        <v>9</v>
      </c>
      <c r="BF408" s="304" t="s">
        <v>74</v>
      </c>
      <c r="BG408" s="304" t="s">
        <v>75</v>
      </c>
      <c r="BH408" s="304">
        <v>0</v>
      </c>
      <c r="BI408" s="304" t="str">
        <f t="shared" si="20"/>
        <v>0 ' 00 ''</v>
      </c>
      <c r="BJ408" s="304" t="str">
        <f t="shared" si="21"/>
        <v>0 ' 0 ''</v>
      </c>
    </row>
    <row r="409" spans="1:62" ht="12.75" customHeight="1" x14ac:dyDescent="0.2">
      <c r="A409" s="3"/>
      <c r="B409" s="301"/>
      <c r="C409" s="301"/>
      <c r="D409" s="301"/>
      <c r="E409" s="301"/>
      <c r="F409" s="301"/>
      <c r="G409" s="301"/>
      <c r="H409" s="301"/>
      <c r="I409" s="301"/>
      <c r="J409" s="30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04" t="str">
        <f t="shared" si="16"/>
        <v>0 ' 00 ''</v>
      </c>
      <c r="BA409" s="304"/>
      <c r="BB409" s="304">
        <f t="shared" si="17"/>
        <v>0</v>
      </c>
      <c r="BC409" s="304">
        <f t="shared" si="18"/>
        <v>0</v>
      </c>
      <c r="BD409" s="304">
        <f t="shared" si="19"/>
        <v>0</v>
      </c>
      <c r="BE409" s="304" t="s">
        <v>9</v>
      </c>
      <c r="BF409" s="304" t="s">
        <v>74</v>
      </c>
      <c r="BG409" s="304" t="s">
        <v>75</v>
      </c>
      <c r="BH409" s="304">
        <v>0</v>
      </c>
      <c r="BI409" s="304" t="str">
        <f t="shared" si="20"/>
        <v>0 ' 00 ''</v>
      </c>
      <c r="BJ409" s="304" t="str">
        <f t="shared" si="21"/>
        <v>0 ' 0 ''</v>
      </c>
    </row>
    <row r="410" spans="1:62" ht="12.75" customHeight="1" x14ac:dyDescent="0.2">
      <c r="A410" s="3"/>
      <c r="B410" s="301"/>
      <c r="C410" s="301"/>
      <c r="D410" s="301"/>
      <c r="E410" s="301"/>
      <c r="F410" s="301"/>
      <c r="G410" s="301"/>
      <c r="H410" s="301"/>
      <c r="I410" s="301"/>
      <c r="J410" s="30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04" t="str">
        <f t="shared" si="16"/>
        <v>0 ' 00 ''</v>
      </c>
      <c r="BA410" s="304"/>
      <c r="BB410" s="304">
        <f t="shared" si="17"/>
        <v>0</v>
      </c>
      <c r="BC410" s="304">
        <f t="shared" si="18"/>
        <v>0</v>
      </c>
      <c r="BD410" s="304">
        <f t="shared" si="19"/>
        <v>0</v>
      </c>
      <c r="BE410" s="304" t="s">
        <v>9</v>
      </c>
      <c r="BF410" s="304" t="s">
        <v>74</v>
      </c>
      <c r="BG410" s="304" t="s">
        <v>75</v>
      </c>
      <c r="BH410" s="304">
        <v>0</v>
      </c>
      <c r="BI410" s="304" t="str">
        <f t="shared" si="20"/>
        <v>0 ' 00 ''</v>
      </c>
      <c r="BJ410" s="304" t="str">
        <f t="shared" si="21"/>
        <v>0 ' 0 ''</v>
      </c>
    </row>
    <row r="411" spans="1:62" ht="12.75" customHeight="1" x14ac:dyDescent="0.2">
      <c r="A411" s="3"/>
      <c r="B411" s="301"/>
      <c r="C411" s="301"/>
      <c r="D411" s="301"/>
      <c r="E411" s="301"/>
      <c r="F411" s="301"/>
      <c r="G411" s="301"/>
      <c r="H411" s="301"/>
      <c r="I411" s="301"/>
      <c r="J411" s="30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04" t="str">
        <f t="shared" si="16"/>
        <v>0 ' 00 ''</v>
      </c>
      <c r="BA411" s="304"/>
      <c r="BB411" s="304">
        <f t="shared" si="17"/>
        <v>0</v>
      </c>
      <c r="BC411" s="304">
        <f t="shared" si="18"/>
        <v>0</v>
      </c>
      <c r="BD411" s="304">
        <f t="shared" si="19"/>
        <v>0</v>
      </c>
      <c r="BE411" s="304" t="s">
        <v>9</v>
      </c>
      <c r="BF411" s="304" t="s">
        <v>74</v>
      </c>
      <c r="BG411" s="304" t="s">
        <v>75</v>
      </c>
      <c r="BH411" s="304">
        <v>0</v>
      </c>
      <c r="BI411" s="304" t="str">
        <f t="shared" si="20"/>
        <v>0 ' 00 ''</v>
      </c>
      <c r="BJ411" s="304" t="str">
        <f t="shared" si="21"/>
        <v>0 ' 0 ''</v>
      </c>
    </row>
    <row r="412" spans="1:62" ht="12.75" customHeight="1" x14ac:dyDescent="0.2">
      <c r="A412" s="3"/>
      <c r="B412" s="301"/>
      <c r="C412" s="301"/>
      <c r="D412" s="301"/>
      <c r="E412" s="301"/>
      <c r="F412" s="301"/>
      <c r="G412" s="301"/>
      <c r="H412" s="301"/>
      <c r="I412" s="301"/>
      <c r="J412" s="30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04" t="str">
        <f t="shared" si="16"/>
        <v>0 ' 00 ''</v>
      </c>
      <c r="BA412" s="304"/>
      <c r="BB412" s="304">
        <f t="shared" si="17"/>
        <v>0</v>
      </c>
      <c r="BC412" s="304">
        <f t="shared" si="18"/>
        <v>0</v>
      </c>
      <c r="BD412" s="304">
        <f t="shared" si="19"/>
        <v>0</v>
      </c>
      <c r="BE412" s="304" t="s">
        <v>9</v>
      </c>
      <c r="BF412" s="304" t="s">
        <v>74</v>
      </c>
      <c r="BG412" s="304" t="s">
        <v>75</v>
      </c>
      <c r="BH412" s="304">
        <v>0</v>
      </c>
      <c r="BI412" s="304" t="str">
        <f t="shared" si="20"/>
        <v>0 ' 00 ''</v>
      </c>
      <c r="BJ412" s="304" t="str">
        <f t="shared" si="21"/>
        <v>0 ' 0 ''</v>
      </c>
    </row>
    <row r="413" spans="1:62" ht="12.75" customHeight="1" x14ac:dyDescent="0.2">
      <c r="A413" s="3"/>
      <c r="B413" s="301"/>
      <c r="C413" s="301"/>
      <c r="D413" s="301"/>
      <c r="E413" s="301"/>
      <c r="F413" s="301"/>
      <c r="G413" s="301"/>
      <c r="H413" s="301"/>
      <c r="I413" s="301"/>
      <c r="J413" s="30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04" t="str">
        <f t="shared" si="16"/>
        <v>0 ' 00 ''</v>
      </c>
      <c r="BA413" s="304"/>
      <c r="BB413" s="304">
        <f t="shared" si="17"/>
        <v>0</v>
      </c>
      <c r="BC413" s="304">
        <f t="shared" si="18"/>
        <v>0</v>
      </c>
      <c r="BD413" s="304">
        <f t="shared" si="19"/>
        <v>0</v>
      </c>
      <c r="BE413" s="304" t="s">
        <v>9</v>
      </c>
      <c r="BF413" s="304" t="s">
        <v>74</v>
      </c>
      <c r="BG413" s="304" t="s">
        <v>75</v>
      </c>
      <c r="BH413" s="304">
        <v>0</v>
      </c>
      <c r="BI413" s="304" t="str">
        <f t="shared" si="20"/>
        <v>0 ' 00 ''</v>
      </c>
      <c r="BJ413" s="304" t="str">
        <f t="shared" si="21"/>
        <v>0 ' 0 ''</v>
      </c>
    </row>
    <row r="414" spans="1:62" ht="12.75" customHeight="1" x14ac:dyDescent="0.2">
      <c r="A414" s="3"/>
      <c r="B414" s="301"/>
      <c r="C414" s="301"/>
      <c r="D414" s="301"/>
      <c r="E414" s="301"/>
      <c r="F414" s="301"/>
      <c r="G414" s="301"/>
      <c r="H414" s="301"/>
      <c r="I414" s="301"/>
      <c r="J414" s="30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</row>
    <row r="415" spans="1:62" ht="12.75" customHeight="1" x14ac:dyDescent="0.2">
      <c r="A415" s="3"/>
      <c r="B415" s="301"/>
      <c r="C415" s="301"/>
      <c r="D415" s="301"/>
      <c r="E415" s="301"/>
      <c r="F415" s="301"/>
      <c r="G415" s="301"/>
      <c r="H415" s="301"/>
      <c r="I415" s="301"/>
      <c r="J415" s="30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</row>
    <row r="416" spans="1:62" ht="12.75" customHeight="1" x14ac:dyDescent="0.2">
      <c r="A416" s="3"/>
      <c r="B416" s="301"/>
      <c r="C416" s="301"/>
      <c r="D416" s="301"/>
      <c r="E416" s="301"/>
      <c r="F416" s="301"/>
      <c r="G416" s="301"/>
      <c r="H416" s="301"/>
      <c r="I416" s="301"/>
      <c r="J416" s="30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</row>
    <row r="417" spans="1:62" ht="12.75" customHeight="1" x14ac:dyDescent="0.2">
      <c r="A417" s="3"/>
      <c r="B417" s="301"/>
      <c r="C417" s="301"/>
      <c r="D417" s="301"/>
      <c r="E417" s="301"/>
      <c r="F417" s="301"/>
      <c r="G417" s="301"/>
      <c r="H417" s="301"/>
      <c r="I417" s="301"/>
      <c r="J417" s="30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</row>
    <row r="418" spans="1:62" ht="12.75" customHeight="1" x14ac:dyDescent="0.2">
      <c r="A418" s="3"/>
      <c r="B418" s="301"/>
      <c r="C418" s="301"/>
      <c r="D418" s="301"/>
      <c r="E418" s="301"/>
      <c r="F418" s="301"/>
      <c r="G418" s="301"/>
      <c r="H418" s="301"/>
      <c r="I418" s="301"/>
      <c r="J418" s="30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ht="12.75" customHeight="1" x14ac:dyDescent="0.2">
      <c r="A419" s="3"/>
      <c r="B419" s="301"/>
      <c r="C419" s="301"/>
      <c r="D419" s="301"/>
      <c r="E419" s="301"/>
      <c r="F419" s="301"/>
      <c r="G419" s="301"/>
      <c r="H419" s="301"/>
      <c r="I419" s="301"/>
      <c r="J419" s="30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ht="12.75" customHeight="1" x14ac:dyDescent="0.2">
      <c r="A420" s="3"/>
      <c r="B420" s="301"/>
      <c r="C420" s="301"/>
      <c r="D420" s="301"/>
      <c r="E420" s="301"/>
      <c r="F420" s="301"/>
      <c r="G420" s="301"/>
      <c r="H420" s="301"/>
      <c r="I420" s="301"/>
      <c r="J420" s="30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ht="12.75" customHeight="1" x14ac:dyDescent="0.2">
      <c r="A421" s="3"/>
      <c r="B421" s="301"/>
      <c r="C421" s="301"/>
      <c r="D421" s="301"/>
      <c r="E421" s="301"/>
      <c r="F421" s="301"/>
      <c r="G421" s="301"/>
      <c r="H421" s="301"/>
      <c r="I421" s="301"/>
      <c r="J421" s="30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</row>
    <row r="423" spans="1:62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</row>
    <row r="424" spans="1:62" ht="12.75" customHeight="1" x14ac:dyDescent="0.2">
      <c r="A424" s="3"/>
      <c r="B424" s="301"/>
      <c r="C424" s="301"/>
      <c r="D424" s="301"/>
      <c r="E424" s="301"/>
      <c r="F424" s="301"/>
      <c r="G424" s="301"/>
      <c r="H424" s="301"/>
      <c r="I424" s="301"/>
      <c r="J424" s="30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</row>
    <row r="425" spans="1:62" ht="12.75" customHeight="1" x14ac:dyDescent="0.2">
      <c r="A425" s="3"/>
      <c r="B425" s="301"/>
      <c r="C425" s="301"/>
      <c r="D425" s="301"/>
      <c r="E425" s="301"/>
      <c r="F425" s="301"/>
      <c r="G425" s="301"/>
      <c r="H425" s="301"/>
      <c r="I425" s="301"/>
      <c r="J425" s="30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ht="12.75" customHeight="1" x14ac:dyDescent="0.2">
      <c r="A426" s="3"/>
      <c r="B426" s="301"/>
      <c r="C426" s="301"/>
      <c r="D426" s="301"/>
      <c r="E426" s="301"/>
      <c r="F426" s="301"/>
      <c r="G426" s="301"/>
      <c r="H426" s="301"/>
      <c r="I426" s="301"/>
      <c r="J426" s="30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ht="12.75" customHeight="1" x14ac:dyDescent="0.2">
      <c r="A427" s="3"/>
      <c r="B427" s="301"/>
      <c r="C427" s="301"/>
      <c r="D427" s="301"/>
      <c r="E427" s="301"/>
      <c r="F427" s="301"/>
      <c r="G427" s="301"/>
      <c r="H427" s="301"/>
      <c r="I427" s="301"/>
      <c r="J427" s="30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ht="12.75" customHeight="1" x14ac:dyDescent="0.2">
      <c r="A428" s="3"/>
      <c r="B428" s="301"/>
      <c r="C428" s="301"/>
      <c r="D428" s="301"/>
      <c r="E428" s="301"/>
      <c r="F428" s="301"/>
      <c r="G428" s="301"/>
      <c r="H428" s="301"/>
      <c r="I428" s="301"/>
      <c r="J428" s="30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</row>
    <row r="429" spans="1:62" ht="12.75" customHeight="1" x14ac:dyDescent="0.2">
      <c r="A429" s="3"/>
      <c r="B429" s="301"/>
      <c r="C429" s="301"/>
      <c r="D429" s="301"/>
      <c r="E429" s="301"/>
      <c r="F429" s="301"/>
      <c r="G429" s="301"/>
      <c r="H429" s="301"/>
      <c r="I429" s="301"/>
      <c r="J429" s="30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</row>
    <row r="430" spans="1:62" ht="12.75" customHeight="1" x14ac:dyDescent="0.2">
      <c r="A430" s="3"/>
      <c r="B430" s="301"/>
      <c r="C430" s="301"/>
      <c r="D430" s="301"/>
      <c r="E430" s="301"/>
      <c r="F430" s="301"/>
      <c r="G430" s="301"/>
      <c r="H430" s="301"/>
      <c r="I430" s="301"/>
      <c r="J430" s="30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ht="12.75" customHeight="1" x14ac:dyDescent="0.2">
      <c r="A431" s="3"/>
      <c r="B431" s="299"/>
      <c r="C431" s="301"/>
      <c r="D431" s="301"/>
      <c r="E431" s="301"/>
      <c r="F431" s="301"/>
      <c r="G431" s="301"/>
      <c r="H431" s="301"/>
      <c r="I431" s="301"/>
      <c r="J431" s="30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ht="12.75" customHeight="1" x14ac:dyDescent="0.2">
      <c r="A432" s="3"/>
      <c r="B432" s="301"/>
      <c r="C432" s="301"/>
      <c r="D432" s="301"/>
      <c r="E432" s="301"/>
      <c r="F432" s="301"/>
      <c r="G432" s="301"/>
      <c r="H432" s="301"/>
      <c r="I432" s="301"/>
      <c r="J432" s="30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</row>
    <row r="433" spans="1:62" ht="12.75" customHeight="1" x14ac:dyDescent="0.2">
      <c r="A433" s="3"/>
      <c r="B433" s="301"/>
      <c r="C433" s="301"/>
      <c r="D433" s="301"/>
      <c r="E433" s="301"/>
      <c r="F433" s="301"/>
      <c r="G433" s="301"/>
      <c r="H433" s="301"/>
      <c r="I433" s="301"/>
      <c r="J433" s="30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</row>
    <row r="434" spans="1:62" ht="12.75" customHeight="1" x14ac:dyDescent="0.2">
      <c r="A434" s="3"/>
      <c r="B434" s="301"/>
      <c r="C434" s="301"/>
      <c r="D434" s="301"/>
      <c r="E434" s="301"/>
      <c r="F434" s="301"/>
      <c r="G434" s="301"/>
      <c r="H434" s="301"/>
      <c r="I434" s="301"/>
      <c r="J434" s="30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</row>
    <row r="435" spans="1:62" ht="12.75" customHeight="1" x14ac:dyDescent="0.2">
      <c r="A435" s="3"/>
      <c r="B435" s="301"/>
      <c r="C435" s="301"/>
      <c r="D435" s="301"/>
      <c r="E435" s="301"/>
      <c r="F435" s="301"/>
      <c r="G435" s="301"/>
      <c r="H435" s="301"/>
      <c r="I435" s="301"/>
      <c r="J435" s="30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</row>
    <row r="436" spans="1:62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</row>
    <row r="437" spans="1:62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62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</row>
    <row r="446" spans="1:62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</row>
    <row r="447" spans="1:62" ht="12.75" customHeight="1" x14ac:dyDescent="0.2">
      <c r="A447" s="3"/>
      <c r="B447" s="297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</row>
    <row r="448" spans="1:62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</row>
    <row r="449" spans="1:62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</row>
    <row r="450" spans="1:62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</row>
    <row r="451" spans="1:62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</row>
    <row r="452" spans="1:62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</row>
    <row r="453" spans="1:62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</row>
    <row r="454" spans="1:62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</row>
    <row r="455" spans="1:62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ht="12.75" customHeight="1" x14ac:dyDescent="0.2">
      <c r="A457" s="3"/>
      <c r="B457" s="3"/>
      <c r="C457" s="3"/>
      <c r="D457" s="3"/>
      <c r="E457" s="3"/>
      <c r="F457" s="3"/>
      <c r="G457" s="299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ht="12.75" customHeight="1" x14ac:dyDescent="0.2">
      <c r="A460" s="3"/>
      <c r="B460" s="301"/>
      <c r="C460" s="301"/>
      <c r="D460" s="301"/>
      <c r="E460" s="301"/>
      <c r="F460" s="301"/>
      <c r="G460" s="301"/>
      <c r="H460" s="301"/>
      <c r="I460" s="301"/>
      <c r="J460" s="30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ht="12.75" customHeight="1" x14ac:dyDescent="0.2">
      <c r="A461" s="3"/>
      <c r="B461" s="301"/>
      <c r="C461" s="301"/>
      <c r="D461" s="301"/>
      <c r="E461" s="301"/>
      <c r="F461" s="301"/>
      <c r="G461" s="301"/>
      <c r="H461" s="301"/>
      <c r="I461" s="301"/>
      <c r="J461" s="30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</row>
    <row r="462" spans="1:62" ht="12.75" customHeight="1" x14ac:dyDescent="0.2">
      <c r="A462" s="3"/>
      <c r="B462" s="301"/>
      <c r="C462" s="301"/>
      <c r="D462" s="301"/>
      <c r="E462" s="301"/>
      <c r="F462" s="301"/>
      <c r="G462" s="301"/>
      <c r="H462" s="301"/>
      <c r="I462" s="301"/>
      <c r="J462" s="30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</row>
    <row r="463" spans="1:62" ht="12.75" customHeight="1" x14ac:dyDescent="0.2">
      <c r="A463" s="3"/>
      <c r="B463" s="301"/>
      <c r="C463" s="301"/>
      <c r="D463" s="301"/>
      <c r="E463" s="301"/>
      <c r="F463" s="301"/>
      <c r="G463" s="301"/>
      <c r="H463" s="301"/>
      <c r="I463" s="301"/>
      <c r="J463" s="30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</row>
    <row r="464" spans="1:62" ht="12.75" customHeight="1" x14ac:dyDescent="0.2">
      <c r="A464" s="3"/>
      <c r="B464" s="301"/>
      <c r="C464" s="301"/>
      <c r="D464" s="301"/>
      <c r="E464" s="301"/>
      <c r="F464" s="301"/>
      <c r="G464" s="301"/>
      <c r="H464" s="301"/>
      <c r="I464" s="301"/>
      <c r="J464" s="30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</row>
    <row r="465" spans="1:62" ht="12.75" customHeight="1" x14ac:dyDescent="0.2">
      <c r="A465" s="3"/>
      <c r="B465" s="301"/>
      <c r="C465" s="301"/>
      <c r="D465" s="301"/>
      <c r="E465" s="301"/>
      <c r="F465" s="301"/>
      <c r="G465" s="301"/>
      <c r="H465" s="301"/>
      <c r="I465" s="301"/>
      <c r="J465" s="30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</row>
    <row r="466" spans="1:62" ht="12.75" customHeight="1" x14ac:dyDescent="0.2">
      <c r="A466" s="3"/>
      <c r="B466" s="301"/>
      <c r="C466" s="301"/>
      <c r="D466" s="301"/>
      <c r="E466" s="301"/>
      <c r="F466" s="301"/>
      <c r="G466" s="301"/>
      <c r="H466" s="301"/>
      <c r="I466" s="301"/>
      <c r="J466" s="30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</row>
    <row r="467" spans="1:62" ht="12.75" customHeight="1" x14ac:dyDescent="0.2">
      <c r="A467" s="3"/>
      <c r="B467" s="301"/>
      <c r="C467" s="301"/>
      <c r="D467" s="301"/>
      <c r="E467" s="301"/>
      <c r="F467" s="301"/>
      <c r="G467" s="301"/>
      <c r="H467" s="301"/>
      <c r="I467" s="301"/>
      <c r="J467" s="30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</row>
    <row r="468" spans="1:62" ht="12.75" customHeight="1" x14ac:dyDescent="0.2">
      <c r="A468" s="3"/>
      <c r="B468" s="301"/>
      <c r="C468" s="301"/>
      <c r="D468" s="301"/>
      <c r="E468" s="301"/>
      <c r="F468" s="301"/>
      <c r="G468" s="301"/>
      <c r="H468" s="301"/>
      <c r="I468" s="301"/>
      <c r="J468" s="30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ht="12.75" customHeight="1" x14ac:dyDescent="0.2">
      <c r="A469" s="3"/>
      <c r="B469" s="301"/>
      <c r="C469" s="301"/>
      <c r="D469" s="301"/>
      <c r="E469" s="301"/>
      <c r="F469" s="301"/>
      <c r="G469" s="301"/>
      <c r="H469" s="301"/>
      <c r="I469" s="301"/>
      <c r="J469" s="30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</row>
    <row r="470" spans="1:62" ht="12.75" customHeight="1" x14ac:dyDescent="0.2">
      <c r="A470" s="3"/>
      <c r="B470" s="301"/>
      <c r="C470" s="301"/>
      <c r="D470" s="301"/>
      <c r="E470" s="301"/>
      <c r="F470" s="301"/>
      <c r="G470" s="301"/>
      <c r="H470" s="301"/>
      <c r="I470" s="301"/>
      <c r="J470" s="30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</row>
    <row r="471" spans="1:62" ht="12.75" customHeight="1" x14ac:dyDescent="0.2">
      <c r="A471" s="3"/>
      <c r="B471" s="301"/>
      <c r="C471" s="301"/>
      <c r="D471" s="301"/>
      <c r="E471" s="301"/>
      <c r="F471" s="301"/>
      <c r="G471" s="301"/>
      <c r="H471" s="301"/>
      <c r="I471" s="301"/>
      <c r="J471" s="30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</row>
    <row r="472" spans="1:62" ht="12.75" customHeight="1" x14ac:dyDescent="0.2">
      <c r="A472" s="3"/>
      <c r="B472" s="301"/>
      <c r="C472" s="301"/>
      <c r="D472" s="301"/>
      <c r="E472" s="301"/>
      <c r="F472" s="301"/>
      <c r="G472" s="301"/>
      <c r="H472" s="301"/>
      <c r="I472" s="301"/>
      <c r="J472" s="30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</row>
    <row r="473" spans="1:62" ht="12.75" customHeight="1" x14ac:dyDescent="0.2">
      <c r="A473" s="3"/>
      <c r="B473" s="301"/>
      <c r="C473" s="301"/>
      <c r="D473" s="301"/>
      <c r="E473" s="301"/>
      <c r="F473" s="301"/>
      <c r="G473" s="301"/>
      <c r="H473" s="301"/>
      <c r="I473" s="301"/>
      <c r="J473" s="30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</row>
    <row r="474" spans="1:62" ht="12.75" customHeight="1" x14ac:dyDescent="0.2">
      <c r="A474" s="3"/>
      <c r="B474" s="301"/>
      <c r="C474" s="301"/>
      <c r="D474" s="301"/>
      <c r="E474" s="301"/>
      <c r="F474" s="301"/>
      <c r="G474" s="301"/>
      <c r="H474" s="301"/>
      <c r="I474" s="301"/>
      <c r="J474" s="30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</row>
    <row r="475" spans="1:62" ht="12.75" customHeight="1" x14ac:dyDescent="0.2">
      <c r="A475" s="3"/>
      <c r="B475" s="301"/>
      <c r="C475" s="301"/>
      <c r="D475" s="301"/>
      <c r="E475" s="301"/>
      <c r="F475" s="301"/>
      <c r="G475" s="301"/>
      <c r="H475" s="301"/>
      <c r="I475" s="301"/>
      <c r="J475" s="30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</row>
    <row r="476" spans="1:62" ht="12.75" customHeight="1" x14ac:dyDescent="0.2">
      <c r="A476" s="3"/>
      <c r="B476" s="301"/>
      <c r="C476" s="301"/>
      <c r="D476" s="301"/>
      <c r="E476" s="301"/>
      <c r="F476" s="301"/>
      <c r="G476" s="301"/>
      <c r="H476" s="301"/>
      <c r="I476" s="301"/>
      <c r="J476" s="30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</row>
    <row r="477" spans="1:62" ht="12.75" customHeight="1" x14ac:dyDescent="0.2">
      <c r="A477" s="3"/>
      <c r="B477" s="301"/>
      <c r="C477" s="301"/>
      <c r="D477" s="301"/>
      <c r="E477" s="301"/>
      <c r="F477" s="301"/>
      <c r="G477" s="301"/>
      <c r="H477" s="301"/>
      <c r="I477" s="301"/>
      <c r="J477" s="30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</row>
    <row r="478" spans="1:62" ht="12.75" customHeight="1" x14ac:dyDescent="0.2">
      <c r="A478" s="3"/>
      <c r="B478" s="301"/>
      <c r="C478" s="301"/>
      <c r="D478" s="301"/>
      <c r="E478" s="301"/>
      <c r="F478" s="301"/>
      <c r="G478" s="301"/>
      <c r="H478" s="301"/>
      <c r="I478" s="301"/>
      <c r="J478" s="30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</row>
    <row r="479" spans="1:62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</row>
    <row r="480" spans="1:62" ht="12.75" customHeight="1" x14ac:dyDescent="0.2">
      <c r="A480" s="3"/>
      <c r="B480" s="301"/>
      <c r="C480" s="301"/>
      <c r="D480" s="301"/>
      <c r="E480" s="301"/>
      <c r="F480" s="301"/>
      <c r="G480" s="301"/>
      <c r="H480" s="301"/>
      <c r="I480" s="301"/>
      <c r="J480" s="30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</row>
    <row r="481" spans="1:62" ht="12.75" customHeight="1" x14ac:dyDescent="0.2">
      <c r="A481" s="3"/>
      <c r="B481" s="301"/>
      <c r="C481" s="301"/>
      <c r="D481" s="301"/>
      <c r="E481" s="301"/>
      <c r="F481" s="301"/>
      <c r="G481" s="301"/>
      <c r="H481" s="301"/>
      <c r="I481" s="301"/>
      <c r="J481" s="30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</row>
    <row r="482" spans="1:62" ht="12.75" customHeight="1" x14ac:dyDescent="0.2">
      <c r="A482" s="3"/>
      <c r="B482" s="299"/>
      <c r="C482" s="301"/>
      <c r="D482" s="301"/>
      <c r="E482" s="301"/>
      <c r="F482" s="301"/>
      <c r="G482" s="301"/>
      <c r="H482" s="301"/>
      <c r="I482" s="301"/>
      <c r="J482" s="30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</row>
    <row r="483" spans="1:62" ht="12.75" customHeight="1" x14ac:dyDescent="0.2">
      <c r="A483" s="3"/>
      <c r="B483" s="301"/>
      <c r="C483" s="301"/>
      <c r="D483" s="301"/>
      <c r="E483" s="301"/>
      <c r="F483" s="301"/>
      <c r="G483" s="301"/>
      <c r="H483" s="301"/>
      <c r="I483" s="301"/>
      <c r="J483" s="30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</row>
    <row r="484" spans="1:62" ht="12.75" customHeight="1" x14ac:dyDescent="0.2">
      <c r="A484" s="3"/>
      <c r="B484" s="301"/>
      <c r="C484" s="301"/>
      <c r="D484" s="301"/>
      <c r="E484" s="301"/>
      <c r="F484" s="301"/>
      <c r="G484" s="301"/>
      <c r="H484" s="301"/>
      <c r="I484" s="301"/>
      <c r="J484" s="30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</row>
    <row r="485" spans="1:62" ht="12.75" customHeight="1" x14ac:dyDescent="0.2">
      <c r="A485" s="3"/>
      <c r="B485" s="301"/>
      <c r="C485" s="301"/>
      <c r="D485" s="301"/>
      <c r="E485" s="301"/>
      <c r="F485" s="301"/>
      <c r="G485" s="301"/>
      <c r="H485" s="301"/>
      <c r="I485" s="301"/>
      <c r="J485" s="30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</row>
    <row r="486" spans="1:62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</row>
    <row r="487" spans="1:62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</row>
    <row r="488" spans="1:62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</row>
    <row r="489" spans="1:62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</row>
    <row r="490" spans="1:62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</row>
    <row r="491" spans="1:62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</row>
    <row r="492" spans="1:62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</row>
    <row r="493" spans="1:62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</row>
    <row r="494" spans="1:62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</row>
    <row r="495" spans="1:62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</row>
    <row r="496" spans="1:62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</row>
    <row r="497" spans="1:62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</row>
    <row r="498" spans="1:62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</row>
    <row r="499" spans="1:62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</row>
    <row r="500" spans="1:62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</row>
    <row r="501" spans="1:62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</row>
    <row r="502" spans="1:62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</row>
    <row r="503" spans="1:62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</row>
    <row r="504" spans="1:62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</row>
    <row r="505" spans="1:62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</row>
    <row r="506" spans="1:62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</row>
    <row r="507" spans="1:62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</row>
    <row r="508" spans="1:62" ht="12.75" customHeight="1" x14ac:dyDescent="0.2">
      <c r="A508" s="3"/>
      <c r="B508" s="3"/>
      <c r="C508" s="3"/>
      <c r="D508" s="3"/>
      <c r="E508" s="3"/>
      <c r="F508" s="3"/>
      <c r="G508" s="299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</row>
    <row r="509" spans="1:62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</row>
    <row r="510" spans="1:62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</row>
    <row r="511" spans="1:62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</row>
    <row r="512" spans="1:62" ht="12.75" customHeight="1" x14ac:dyDescent="0.2">
      <c r="A512" s="3"/>
      <c r="B512" s="301"/>
      <c r="C512" s="301"/>
      <c r="D512" s="301"/>
      <c r="E512" s="301"/>
      <c r="F512" s="301"/>
      <c r="G512" s="301"/>
      <c r="H512" s="301"/>
      <c r="I512" s="301"/>
      <c r="J512" s="30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</row>
    <row r="513" spans="1:62" ht="12.75" customHeight="1" x14ac:dyDescent="0.2">
      <c r="A513" s="3"/>
      <c r="B513" s="301"/>
      <c r="C513" s="301"/>
      <c r="D513" s="301"/>
      <c r="E513" s="301"/>
      <c r="F513" s="301"/>
      <c r="G513" s="301"/>
      <c r="H513" s="301"/>
      <c r="I513" s="301"/>
      <c r="J513" s="30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</row>
    <row r="514" spans="1:62" ht="12.75" customHeight="1" x14ac:dyDescent="0.2">
      <c r="A514" s="3"/>
      <c r="B514" s="301"/>
      <c r="C514" s="301"/>
      <c r="D514" s="301"/>
      <c r="E514" s="301"/>
      <c r="F514" s="301"/>
      <c r="G514" s="301"/>
      <c r="H514" s="301"/>
      <c r="I514" s="301"/>
      <c r="J514" s="30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</row>
    <row r="515" spans="1:62" ht="12.75" customHeight="1" x14ac:dyDescent="0.2">
      <c r="A515" s="3"/>
      <c r="B515" s="301"/>
      <c r="C515" s="301"/>
      <c r="D515" s="301"/>
      <c r="E515" s="301"/>
      <c r="F515" s="301"/>
      <c r="G515" s="301"/>
      <c r="H515" s="301"/>
      <c r="I515" s="301"/>
      <c r="J515" s="30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</row>
    <row r="516" spans="1:62" ht="12.75" customHeight="1" x14ac:dyDescent="0.2">
      <c r="A516" s="3"/>
      <c r="B516" s="301"/>
      <c r="C516" s="301"/>
      <c r="D516" s="301"/>
      <c r="E516" s="301"/>
      <c r="F516" s="301"/>
      <c r="G516" s="301"/>
      <c r="H516" s="301"/>
      <c r="I516" s="301"/>
      <c r="J516" s="30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</row>
    <row r="517" spans="1:62" ht="12.75" customHeight="1" x14ac:dyDescent="0.2">
      <c r="A517" s="3"/>
      <c r="B517" s="301"/>
      <c r="C517" s="301"/>
      <c r="D517" s="301"/>
      <c r="E517" s="301"/>
      <c r="F517" s="301"/>
      <c r="G517" s="301"/>
      <c r="H517" s="301"/>
      <c r="I517" s="301"/>
      <c r="J517" s="30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</row>
    <row r="518" spans="1:62" ht="12.75" customHeight="1" x14ac:dyDescent="0.2">
      <c r="A518" s="3"/>
      <c r="B518" s="301"/>
      <c r="C518" s="301"/>
      <c r="D518" s="301"/>
      <c r="E518" s="301"/>
      <c r="F518" s="301"/>
      <c r="G518" s="301"/>
      <c r="H518" s="301"/>
      <c r="I518" s="301"/>
      <c r="J518" s="30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</row>
    <row r="519" spans="1:62" ht="12.75" customHeight="1" x14ac:dyDescent="0.2">
      <c r="A519" s="3"/>
      <c r="B519" s="301"/>
      <c r="C519" s="301"/>
      <c r="D519" s="301"/>
      <c r="E519" s="301"/>
      <c r="F519" s="301"/>
      <c r="G519" s="301"/>
      <c r="H519" s="301"/>
      <c r="I519" s="301"/>
      <c r="J519" s="30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</row>
    <row r="520" spans="1:62" ht="12.75" customHeight="1" x14ac:dyDescent="0.2">
      <c r="A520" s="3"/>
      <c r="B520" s="301"/>
      <c r="C520" s="301"/>
      <c r="D520" s="301"/>
      <c r="E520" s="301"/>
      <c r="F520" s="301"/>
      <c r="G520" s="301"/>
      <c r="H520" s="301"/>
      <c r="I520" s="301"/>
      <c r="J520" s="30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ht="12.75" customHeight="1" x14ac:dyDescent="0.2">
      <c r="A521" s="3"/>
      <c r="B521" s="301"/>
      <c r="C521" s="301"/>
      <c r="D521" s="301"/>
      <c r="E521" s="301"/>
      <c r="F521" s="301"/>
      <c r="G521" s="301"/>
      <c r="H521" s="301"/>
      <c r="I521" s="301"/>
      <c r="J521" s="30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</row>
    <row r="522" spans="1:62" ht="12.75" customHeight="1" x14ac:dyDescent="0.2">
      <c r="A522" s="3"/>
      <c r="B522" s="301"/>
      <c r="C522" s="301"/>
      <c r="D522" s="301"/>
      <c r="E522" s="301"/>
      <c r="F522" s="301"/>
      <c r="G522" s="301"/>
      <c r="H522" s="301"/>
      <c r="I522" s="301"/>
      <c r="J522" s="30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</row>
    <row r="523" spans="1:62" ht="12.75" customHeight="1" x14ac:dyDescent="0.2">
      <c r="A523" s="3"/>
      <c r="B523" s="301"/>
      <c r="C523" s="301"/>
      <c r="D523" s="301"/>
      <c r="E523" s="301"/>
      <c r="F523" s="301"/>
      <c r="G523" s="301"/>
      <c r="H523" s="301"/>
      <c r="I523" s="301"/>
      <c r="J523" s="30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12.75" customHeight="1" x14ac:dyDescent="0.2">
      <c r="A524" s="3"/>
      <c r="B524" s="301"/>
      <c r="C524" s="301"/>
      <c r="D524" s="301"/>
      <c r="E524" s="301"/>
      <c r="F524" s="301"/>
      <c r="G524" s="301"/>
      <c r="H524" s="301"/>
      <c r="I524" s="301"/>
      <c r="J524" s="30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12.75" customHeight="1" x14ac:dyDescent="0.2">
      <c r="A525" s="3"/>
      <c r="B525" s="301"/>
      <c r="C525" s="301"/>
      <c r="D525" s="301"/>
      <c r="E525" s="301"/>
      <c r="F525" s="301"/>
      <c r="G525" s="301"/>
      <c r="H525" s="301"/>
      <c r="I525" s="301"/>
      <c r="J525" s="30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12.75" customHeight="1" x14ac:dyDescent="0.2">
      <c r="A526" s="3"/>
      <c r="B526" s="301"/>
      <c r="C526" s="301"/>
      <c r="D526" s="301"/>
      <c r="E526" s="301"/>
      <c r="F526" s="301"/>
      <c r="G526" s="301"/>
      <c r="H526" s="301"/>
      <c r="I526" s="301"/>
      <c r="J526" s="30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12.75" customHeight="1" x14ac:dyDescent="0.2">
      <c r="A527" s="3"/>
      <c r="B527" s="301"/>
      <c r="C527" s="301"/>
      <c r="D527" s="301"/>
      <c r="E527" s="301"/>
      <c r="F527" s="301"/>
      <c r="G527" s="301"/>
      <c r="H527" s="301"/>
      <c r="I527" s="301"/>
      <c r="J527" s="30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12.75" customHeight="1" x14ac:dyDescent="0.2">
      <c r="A528" s="3"/>
      <c r="B528" s="301"/>
      <c r="C528" s="301"/>
      <c r="D528" s="301"/>
      <c r="E528" s="301"/>
      <c r="F528" s="301"/>
      <c r="G528" s="301"/>
      <c r="H528" s="301"/>
      <c r="I528" s="301"/>
      <c r="J528" s="30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12.75" customHeight="1" x14ac:dyDescent="0.2">
      <c r="A529" s="3"/>
      <c r="B529" s="301"/>
      <c r="C529" s="301"/>
      <c r="D529" s="301"/>
      <c r="E529" s="301"/>
      <c r="F529" s="301"/>
      <c r="G529" s="301"/>
      <c r="H529" s="301"/>
      <c r="I529" s="301"/>
      <c r="J529" s="30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12.75" customHeight="1" x14ac:dyDescent="0.2">
      <c r="A530" s="3"/>
      <c r="B530" s="301"/>
      <c r="C530" s="301"/>
      <c r="D530" s="301"/>
      <c r="E530" s="301"/>
      <c r="F530" s="301"/>
      <c r="G530" s="301"/>
      <c r="H530" s="301"/>
      <c r="I530" s="301"/>
      <c r="J530" s="30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12.75" customHeight="1" x14ac:dyDescent="0.2">
      <c r="A531" s="3"/>
      <c r="B531" s="301"/>
      <c r="C531" s="301"/>
      <c r="D531" s="301"/>
      <c r="E531" s="301"/>
      <c r="F531" s="301"/>
      <c r="G531" s="301"/>
      <c r="H531" s="301"/>
      <c r="I531" s="301"/>
      <c r="J531" s="30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12.75" customHeight="1" x14ac:dyDescent="0.2">
      <c r="A532" s="3"/>
      <c r="B532" s="301"/>
      <c r="C532" s="301"/>
      <c r="D532" s="301"/>
      <c r="E532" s="301"/>
      <c r="F532" s="301"/>
      <c r="G532" s="301"/>
      <c r="H532" s="301"/>
      <c r="I532" s="301"/>
      <c r="J532" s="30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12.75" customHeight="1" x14ac:dyDescent="0.2">
      <c r="A533" s="3"/>
      <c r="B533" s="299"/>
      <c r="C533" s="301"/>
      <c r="D533" s="301"/>
      <c r="E533" s="301"/>
      <c r="F533" s="301"/>
      <c r="G533" s="301"/>
      <c r="H533" s="301"/>
      <c r="I533" s="301"/>
      <c r="J533" s="30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12.75" customHeight="1" x14ac:dyDescent="0.2">
      <c r="A534" s="3"/>
      <c r="B534" s="301"/>
      <c r="C534" s="301"/>
      <c r="D534" s="301"/>
      <c r="E534" s="301"/>
      <c r="F534" s="301"/>
      <c r="G534" s="301"/>
      <c r="H534" s="301"/>
      <c r="I534" s="301"/>
      <c r="J534" s="30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12.75" customHeight="1" x14ac:dyDescent="0.2">
      <c r="A535" s="3"/>
      <c r="B535" s="301"/>
      <c r="C535" s="301"/>
      <c r="D535" s="301"/>
      <c r="E535" s="301"/>
      <c r="F535" s="301"/>
      <c r="G535" s="301"/>
      <c r="H535" s="301"/>
      <c r="I535" s="301"/>
      <c r="J535" s="30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12.75" customHeight="1" x14ac:dyDescent="0.2">
      <c r="A536" s="3"/>
      <c r="B536" s="301"/>
      <c r="C536" s="301"/>
      <c r="D536" s="301"/>
      <c r="E536" s="301"/>
      <c r="F536" s="301"/>
      <c r="G536" s="301"/>
      <c r="H536" s="301"/>
      <c r="I536" s="301"/>
      <c r="J536" s="30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12.75" customHeight="1" x14ac:dyDescent="0.2">
      <c r="A537" s="3"/>
      <c r="B537" s="301"/>
      <c r="C537" s="301"/>
      <c r="D537" s="301"/>
      <c r="E537" s="301"/>
      <c r="F537" s="301"/>
      <c r="G537" s="301"/>
      <c r="H537" s="301"/>
      <c r="I537" s="301"/>
      <c r="J537" s="30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</sheetData>
  <mergeCells count="9">
    <mergeCell ref="A2:A111"/>
    <mergeCell ref="B111:N111"/>
    <mergeCell ref="G110:J110"/>
    <mergeCell ref="D102:I102"/>
    <mergeCell ref="B9:N9"/>
    <mergeCell ref="D267:K269"/>
    <mergeCell ref="D109:I109"/>
    <mergeCell ref="B7:N8"/>
    <mergeCell ref="O1:O111"/>
  </mergeCells>
  <phoneticPr fontId="71" type="noConversion"/>
  <printOptions horizontalCentered="1"/>
  <pageMargins left="0" right="0" top="0" bottom="0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Z1001"/>
  <sheetViews>
    <sheetView topLeftCell="A40" workbookViewId="0">
      <selection activeCell="F30" sqref="F30:H30"/>
    </sheetView>
  </sheetViews>
  <sheetFormatPr baseColWidth="10" defaultColWidth="12.625" defaultRowHeight="15" customHeight="1" x14ac:dyDescent="0.2"/>
  <cols>
    <col min="1" max="1" width="10" customWidth="1"/>
    <col min="2" max="2" width="1.75" customWidth="1"/>
    <col min="3" max="3" width="6.125" customWidth="1"/>
    <col min="4" max="4" width="10" customWidth="1"/>
    <col min="5" max="5" width="6.875" customWidth="1"/>
    <col min="6" max="7" width="10" customWidth="1"/>
    <col min="8" max="8" width="13.625" customWidth="1"/>
    <col min="9" max="9" width="5.75" customWidth="1"/>
    <col min="10" max="10" width="1.75" customWidth="1"/>
    <col min="11" max="11" width="2.875" customWidth="1"/>
    <col min="12" max="12" width="8.125" customWidth="1"/>
    <col min="13" max="26" width="10" customWidth="1"/>
  </cols>
  <sheetData>
    <row r="7" spans="1:9" ht="6.75" customHeight="1" x14ac:dyDescent="0.2"/>
    <row r="8" spans="1:9" ht="18" customHeight="1" x14ac:dyDescent="0.2">
      <c r="A8" s="4" t="s">
        <v>76</v>
      </c>
      <c r="B8" s="4"/>
    </row>
    <row r="9" spans="1:9" s="208" customFormat="1" ht="12.75" customHeight="1" x14ac:dyDescent="0.2">
      <c r="A9" s="209" t="s">
        <v>350</v>
      </c>
      <c r="B9" s="4"/>
      <c r="C9" s="213"/>
      <c r="D9" s="213"/>
      <c r="E9" s="213"/>
      <c r="F9" s="213"/>
      <c r="G9" s="213"/>
      <c r="H9" s="213"/>
      <c r="I9" s="213"/>
    </row>
    <row r="10" spans="1:9" s="335" customFormat="1" ht="12.75" customHeight="1" x14ac:dyDescent="0.2">
      <c r="A10" s="209" t="s">
        <v>351</v>
      </c>
      <c r="B10" s="4"/>
      <c r="C10" s="337"/>
      <c r="D10" s="337"/>
      <c r="E10" s="337"/>
      <c r="F10" s="337"/>
    </row>
    <row r="11" spans="1:9" ht="12.75" customHeight="1" x14ac:dyDescent="0.2">
      <c r="A11" s="5"/>
      <c r="B11" s="5"/>
    </row>
    <row r="12" spans="1:9" ht="15" customHeight="1" x14ac:dyDescent="0.2">
      <c r="A12" s="4" t="s">
        <v>77</v>
      </c>
      <c r="B12" s="4"/>
    </row>
    <row r="13" spans="1:9" ht="15" customHeight="1" x14ac:dyDescent="0.2">
      <c r="A13" s="4" t="s">
        <v>78</v>
      </c>
      <c r="B13" s="4"/>
    </row>
    <row r="14" spans="1:9" ht="11.25" customHeight="1" x14ac:dyDescent="0.2">
      <c r="A14" s="6"/>
      <c r="B14" s="6"/>
    </row>
    <row r="15" spans="1:9" ht="14.25" customHeight="1" x14ac:dyDescent="0.2">
      <c r="A15" s="6" t="s">
        <v>79</v>
      </c>
      <c r="B15" s="6"/>
    </row>
    <row r="16" spans="1:9" ht="14.25" customHeight="1" x14ac:dyDescent="0.2">
      <c r="A16" s="6" t="s">
        <v>80</v>
      </c>
      <c r="B16" s="6"/>
    </row>
    <row r="17" spans="1:12" ht="14.25" customHeight="1" x14ac:dyDescent="0.2">
      <c r="A17" s="6" t="s">
        <v>81</v>
      </c>
      <c r="B17" s="6"/>
    </row>
    <row r="18" spans="1:12" ht="14.25" customHeight="1" x14ac:dyDescent="0.2">
      <c r="A18" s="6" t="s">
        <v>82</v>
      </c>
      <c r="B18" s="6"/>
    </row>
    <row r="19" spans="1:12" ht="14.25" customHeight="1" x14ac:dyDescent="0.2">
      <c r="A19" s="6" t="s">
        <v>83</v>
      </c>
      <c r="B19" s="6"/>
    </row>
    <row r="20" spans="1:12" ht="14.25" customHeight="1" x14ac:dyDescent="0.2">
      <c r="A20" s="6" t="s">
        <v>84</v>
      </c>
      <c r="B20" s="6"/>
    </row>
    <row r="21" spans="1:12" ht="14.25" customHeight="1" x14ac:dyDescent="0.2">
      <c r="A21" s="7" t="s">
        <v>85</v>
      </c>
      <c r="B21" s="7"/>
    </row>
    <row r="22" spans="1:12" ht="14.25" customHeight="1" x14ac:dyDescent="0.25">
      <c r="A22" s="8" t="s">
        <v>86</v>
      </c>
      <c r="B22" s="8"/>
    </row>
    <row r="23" spans="1:12" ht="13.5" customHeight="1" x14ac:dyDescent="0.2"/>
    <row r="24" spans="1:12" ht="13.5" customHeight="1" x14ac:dyDescent="0.2">
      <c r="A24" s="9" t="s">
        <v>87</v>
      </c>
      <c r="B24" s="9"/>
    </row>
    <row r="25" spans="1:12" ht="13.5" customHeight="1" x14ac:dyDescent="0.25">
      <c r="A25" s="487" t="s">
        <v>356</v>
      </c>
      <c r="B25" s="479"/>
      <c r="C25" s="10" t="s">
        <v>88</v>
      </c>
      <c r="D25" s="11"/>
      <c r="E25" s="11"/>
      <c r="F25" s="10" t="s">
        <v>89</v>
      </c>
      <c r="G25" s="11"/>
      <c r="H25" s="11"/>
      <c r="I25" s="11"/>
      <c r="J25" s="11"/>
      <c r="K25" s="11"/>
      <c r="L25" s="11"/>
    </row>
    <row r="26" spans="1:12" ht="13.5" customHeight="1" x14ac:dyDescent="0.25">
      <c r="A26" s="12">
        <f>'Calados Completo'!E91</f>
        <v>6.9</v>
      </c>
      <c r="B26" s="13" t="s">
        <v>90</v>
      </c>
      <c r="C26" s="480" t="s">
        <v>91</v>
      </c>
      <c r="D26" s="479"/>
      <c r="E26" s="479"/>
      <c r="F26" s="476" t="s">
        <v>92</v>
      </c>
      <c r="G26" s="479"/>
      <c r="H26" s="479"/>
      <c r="I26" s="12">
        <v>6</v>
      </c>
      <c r="J26" s="16" t="s">
        <v>90</v>
      </c>
      <c r="K26" s="17" t="s">
        <v>93</v>
      </c>
      <c r="L26" s="18">
        <f>'Calados Completo'!G91</f>
        <v>533</v>
      </c>
    </row>
    <row r="27" spans="1:12" ht="13.5" customHeight="1" x14ac:dyDescent="0.25">
      <c r="A27" s="12">
        <f>'Calados Completo'!E92</f>
        <v>10.51</v>
      </c>
      <c r="B27" s="13" t="s">
        <v>90</v>
      </c>
      <c r="C27" s="480" t="s">
        <v>94</v>
      </c>
      <c r="D27" s="477"/>
      <c r="E27" s="477"/>
      <c r="F27" s="476" t="s">
        <v>95</v>
      </c>
      <c r="G27" s="477"/>
      <c r="H27" s="477"/>
      <c r="I27" s="12">
        <v>9.6</v>
      </c>
      <c r="J27" s="16" t="s">
        <v>90</v>
      </c>
      <c r="K27" s="336" t="s">
        <v>93</v>
      </c>
      <c r="L27" s="18">
        <f>'Calados Completo'!G92</f>
        <v>453.6</v>
      </c>
    </row>
    <row r="28" spans="1:12" ht="13.5" customHeight="1" x14ac:dyDescent="0.25">
      <c r="A28" s="12">
        <f>'Calados Completo'!E93</f>
        <v>10.4</v>
      </c>
      <c r="B28" s="13" t="s">
        <v>90</v>
      </c>
      <c r="C28" s="476" t="s">
        <v>96</v>
      </c>
      <c r="D28" s="477"/>
      <c r="E28" s="477"/>
      <c r="F28" s="476" t="s">
        <v>97</v>
      </c>
      <c r="G28" s="477"/>
      <c r="H28" s="477"/>
      <c r="I28" s="12">
        <v>9.6</v>
      </c>
      <c r="J28" s="16" t="s">
        <v>90</v>
      </c>
      <c r="K28" s="336" t="s">
        <v>93</v>
      </c>
      <c r="L28" s="18">
        <f>'Calados Completo'!G93</f>
        <v>450.7</v>
      </c>
    </row>
    <row r="29" spans="1:12" s="385" customFormat="1" ht="13.5" customHeight="1" x14ac:dyDescent="0.25">
      <c r="A29" s="12">
        <f>'Calados Completo'!E94</f>
        <v>10.38</v>
      </c>
      <c r="B29" s="13" t="s">
        <v>90</v>
      </c>
      <c r="C29" s="476" t="s">
        <v>96</v>
      </c>
      <c r="D29" s="477"/>
      <c r="E29" s="477"/>
      <c r="F29" s="476" t="s">
        <v>98</v>
      </c>
      <c r="G29" s="477"/>
      <c r="H29" s="477"/>
      <c r="I29" s="12">
        <v>10.1</v>
      </c>
      <c r="J29" s="16" t="s">
        <v>90</v>
      </c>
      <c r="K29" s="387" t="s">
        <v>93</v>
      </c>
      <c r="L29" s="18">
        <f>'Calados Completo'!G94</f>
        <v>447.2</v>
      </c>
    </row>
    <row r="30" spans="1:12" s="341" customFormat="1" ht="13.5" customHeight="1" x14ac:dyDescent="0.25">
      <c r="A30" s="12">
        <f>'Calados Completo'!E95</f>
        <v>10.44</v>
      </c>
      <c r="B30" s="13" t="s">
        <v>90</v>
      </c>
      <c r="C30" s="476" t="s">
        <v>99</v>
      </c>
      <c r="D30" s="477"/>
      <c r="E30" s="477"/>
      <c r="F30" s="476" t="s">
        <v>100</v>
      </c>
      <c r="G30" s="477"/>
      <c r="H30" s="477"/>
      <c r="I30" s="12">
        <v>9.3000000000000007</v>
      </c>
      <c r="J30" s="16" t="s">
        <v>90</v>
      </c>
      <c r="K30" s="343" t="s">
        <v>93</v>
      </c>
      <c r="L30" s="18">
        <f>'Calados Completo'!G95</f>
        <v>431.6</v>
      </c>
    </row>
    <row r="31" spans="1:12" s="341" customFormat="1" ht="13.5" customHeight="1" x14ac:dyDescent="0.25">
      <c r="A31" s="12">
        <f>'Calados Completo'!E96</f>
        <v>10.43</v>
      </c>
      <c r="B31" s="13" t="s">
        <v>90</v>
      </c>
      <c r="C31" s="480" t="s">
        <v>101</v>
      </c>
      <c r="D31" s="477"/>
      <c r="E31" s="477"/>
      <c r="F31" s="476" t="s">
        <v>102</v>
      </c>
      <c r="G31" s="477"/>
      <c r="H31" s="477"/>
      <c r="I31" s="12">
        <v>9.6999999999999993</v>
      </c>
      <c r="J31" s="16" t="s">
        <v>90</v>
      </c>
      <c r="K31" s="343" t="s">
        <v>93</v>
      </c>
      <c r="L31" s="18">
        <f>'Calados Completo'!G96</f>
        <v>428.7</v>
      </c>
    </row>
    <row r="32" spans="1:12" s="342" customFormat="1" ht="13.5" customHeight="1" x14ac:dyDescent="0.25">
      <c r="A32" s="19">
        <f>'Calados Completo'!E97</f>
        <v>10.59</v>
      </c>
      <c r="B32" s="338" t="s">
        <v>90</v>
      </c>
      <c r="C32" s="481" t="s">
        <v>101</v>
      </c>
      <c r="D32" s="482"/>
      <c r="E32" s="482"/>
      <c r="F32" s="483" t="s">
        <v>103</v>
      </c>
      <c r="G32" s="482"/>
      <c r="H32" s="482"/>
      <c r="I32" s="19">
        <v>9.5</v>
      </c>
      <c r="J32" s="20" t="s">
        <v>90</v>
      </c>
      <c r="K32" s="21" t="s">
        <v>93</v>
      </c>
      <c r="L32" s="339">
        <f>'Calados Completo'!G97</f>
        <v>415</v>
      </c>
    </row>
    <row r="33" spans="1:26" s="385" customFormat="1" ht="13.5" customHeight="1" x14ac:dyDescent="0.25">
      <c r="A33" s="12">
        <f>'Calados Completo'!E98</f>
        <v>10.47</v>
      </c>
      <c r="B33" s="13" t="s">
        <v>90</v>
      </c>
      <c r="C33" s="480" t="s">
        <v>101</v>
      </c>
      <c r="D33" s="477"/>
      <c r="E33" s="477"/>
      <c r="F33" s="476" t="s">
        <v>104</v>
      </c>
      <c r="G33" s="477"/>
      <c r="H33" s="477"/>
      <c r="I33" s="12">
        <v>9.1999999999999993</v>
      </c>
      <c r="J33" s="16" t="s">
        <v>90</v>
      </c>
      <c r="K33" s="387" t="s">
        <v>93</v>
      </c>
      <c r="L33" s="18">
        <f>'Calados Completo'!G98</f>
        <v>410.3</v>
      </c>
    </row>
    <row r="34" spans="1:26" s="341" customFormat="1" ht="13.5" customHeight="1" x14ac:dyDescent="0.25">
      <c r="A34" s="12">
        <f>'Calados Completo'!E99</f>
        <v>10.53</v>
      </c>
      <c r="B34" s="13" t="s">
        <v>90</v>
      </c>
      <c r="C34" s="476" t="s">
        <v>105</v>
      </c>
      <c r="D34" s="477"/>
      <c r="E34" s="477"/>
      <c r="F34" s="476" t="s">
        <v>106</v>
      </c>
      <c r="G34" s="477"/>
      <c r="H34" s="477"/>
      <c r="I34" s="12">
        <v>9.4</v>
      </c>
      <c r="J34" s="16" t="s">
        <v>90</v>
      </c>
      <c r="K34" s="343" t="s">
        <v>93</v>
      </c>
      <c r="L34" s="18">
        <f>'Calados Completo'!G99</f>
        <v>404.8</v>
      </c>
    </row>
    <row r="35" spans="1:26" s="341" customFormat="1" ht="13.5" customHeight="1" x14ac:dyDescent="0.25">
      <c r="A35" s="364">
        <f>'Calados Completo'!E100</f>
        <v>10.52</v>
      </c>
      <c r="B35" s="365" t="s">
        <v>90</v>
      </c>
      <c r="C35" s="484" t="s">
        <v>101</v>
      </c>
      <c r="D35" s="485"/>
      <c r="E35" s="485"/>
      <c r="F35" s="486" t="s">
        <v>107</v>
      </c>
      <c r="G35" s="485"/>
      <c r="H35" s="485"/>
      <c r="I35" s="364">
        <v>9.1999999999999993</v>
      </c>
      <c r="J35" s="366" t="s">
        <v>90</v>
      </c>
      <c r="K35" s="367" t="s">
        <v>93</v>
      </c>
      <c r="L35" s="368">
        <f>'Calados Completo'!G100</f>
        <v>402</v>
      </c>
    </row>
    <row r="36" spans="1:26" s="386" customFormat="1" ht="13.5" customHeight="1" x14ac:dyDescent="0.25">
      <c r="A36" s="19">
        <f>'Calados Completo'!E101</f>
        <v>10.4</v>
      </c>
      <c r="B36" s="338" t="s">
        <v>90</v>
      </c>
      <c r="C36" s="483" t="s">
        <v>108</v>
      </c>
      <c r="D36" s="482"/>
      <c r="E36" s="482"/>
      <c r="F36" s="483" t="s">
        <v>109</v>
      </c>
      <c r="G36" s="482"/>
      <c r="H36" s="482"/>
      <c r="I36" s="19">
        <v>9.6</v>
      </c>
      <c r="J36" s="20" t="s">
        <v>90</v>
      </c>
      <c r="K36" s="21" t="s">
        <v>93</v>
      </c>
      <c r="L36" s="339">
        <f>'Calados Completo'!G101</f>
        <v>399.5</v>
      </c>
    </row>
    <row r="37" spans="1:26" s="341" customFormat="1" ht="13.5" customHeight="1" x14ac:dyDescent="0.25">
      <c r="A37" s="12">
        <f>'Calados Completo'!E102</f>
        <v>11.2</v>
      </c>
      <c r="B37" s="13" t="s">
        <v>90</v>
      </c>
      <c r="C37" s="480" t="s">
        <v>101</v>
      </c>
      <c r="D37" s="477"/>
      <c r="E37" s="477"/>
      <c r="F37" s="476" t="s">
        <v>110</v>
      </c>
      <c r="G37" s="477"/>
      <c r="H37" s="477"/>
      <c r="I37" s="12">
        <v>10.6</v>
      </c>
      <c r="J37" s="16" t="s">
        <v>90</v>
      </c>
      <c r="K37" s="343" t="s">
        <v>93</v>
      </c>
      <c r="L37" s="18">
        <f>'Calados Completo'!G102</f>
        <v>398.4</v>
      </c>
    </row>
    <row r="38" spans="1:26" s="385" customFormat="1" ht="13.5" customHeight="1" x14ac:dyDescent="0.25">
      <c r="A38" s="12">
        <f>'Calados Completo'!E103</f>
        <v>10.54</v>
      </c>
      <c r="B38" s="13" t="s">
        <v>90</v>
      </c>
      <c r="C38" s="476" t="s">
        <v>111</v>
      </c>
      <c r="D38" s="477"/>
      <c r="E38" s="477"/>
      <c r="F38" s="476" t="s">
        <v>112</v>
      </c>
      <c r="G38" s="477"/>
      <c r="H38" s="477"/>
      <c r="I38" s="12">
        <v>9.6999999999999993</v>
      </c>
      <c r="J38" s="16" t="s">
        <v>90</v>
      </c>
      <c r="K38" s="387" t="s">
        <v>93</v>
      </c>
      <c r="L38" s="18">
        <f>'Calados Completo'!G103</f>
        <v>388.2</v>
      </c>
    </row>
    <row r="39" spans="1:26" s="341" customFormat="1" ht="13.5" customHeight="1" x14ac:dyDescent="0.25">
      <c r="A39" s="12">
        <f>'Calados Completo'!E104</f>
        <v>10.56</v>
      </c>
      <c r="B39" s="13" t="s">
        <v>90</v>
      </c>
      <c r="C39" s="476" t="s">
        <v>111</v>
      </c>
      <c r="D39" s="477"/>
      <c r="E39" s="477"/>
      <c r="F39" s="476" t="s">
        <v>113</v>
      </c>
      <c r="G39" s="477"/>
      <c r="H39" s="477"/>
      <c r="I39" s="12">
        <v>10</v>
      </c>
      <c r="J39" s="16" t="s">
        <v>90</v>
      </c>
      <c r="K39" s="343" t="s">
        <v>93</v>
      </c>
      <c r="L39" s="18">
        <f>'Calados Completo'!G104</f>
        <v>374</v>
      </c>
    </row>
    <row r="40" spans="1:26" s="341" customFormat="1" ht="13.5" customHeight="1" x14ac:dyDescent="0.25">
      <c r="A40" s="12">
        <f>'Calados Completo'!E105</f>
        <v>10.45</v>
      </c>
      <c r="B40" s="13" t="s">
        <v>90</v>
      </c>
      <c r="C40" s="480" t="s">
        <v>114</v>
      </c>
      <c r="D40" s="477"/>
      <c r="E40" s="477"/>
      <c r="F40" s="476" t="s">
        <v>115</v>
      </c>
      <c r="G40" s="477"/>
      <c r="H40" s="477"/>
      <c r="I40" s="12">
        <v>10</v>
      </c>
      <c r="J40" s="16" t="s">
        <v>90</v>
      </c>
      <c r="K40" s="343" t="s">
        <v>93</v>
      </c>
      <c r="L40" s="18">
        <f>'Calados Completo'!G105</f>
        <v>357.4</v>
      </c>
    </row>
    <row r="41" spans="1:26" s="341" customFormat="1" ht="13.5" customHeight="1" x14ac:dyDescent="0.25">
      <c r="A41" s="12">
        <f>'Calados Completo'!E106</f>
        <v>10.99</v>
      </c>
      <c r="B41" s="13" t="s">
        <v>90</v>
      </c>
      <c r="C41" s="476" t="s">
        <v>111</v>
      </c>
      <c r="D41" s="477"/>
      <c r="E41" s="477"/>
      <c r="F41" s="476" t="s">
        <v>116</v>
      </c>
      <c r="G41" s="477"/>
      <c r="H41" s="477"/>
      <c r="I41" s="12">
        <v>10.7</v>
      </c>
      <c r="J41" s="16" t="s">
        <v>90</v>
      </c>
      <c r="K41" s="343" t="s">
        <v>93</v>
      </c>
      <c r="L41" s="18">
        <f>'Calados Completo'!G106</f>
        <v>344</v>
      </c>
    </row>
    <row r="42" spans="1:26" s="341" customFormat="1" ht="13.5" customHeight="1" x14ac:dyDescent="0.25">
      <c r="A42" s="12">
        <f>'Calados Completo'!E107</f>
        <v>10.87</v>
      </c>
      <c r="B42" s="13" t="s">
        <v>90</v>
      </c>
      <c r="C42" s="480" t="s">
        <v>117</v>
      </c>
      <c r="D42" s="477"/>
      <c r="E42" s="477"/>
      <c r="F42" s="476" t="s">
        <v>118</v>
      </c>
      <c r="G42" s="477"/>
      <c r="H42" s="477"/>
      <c r="I42" s="12">
        <v>9.8000000000000007</v>
      </c>
      <c r="J42" s="16" t="s">
        <v>90</v>
      </c>
      <c r="K42" s="343" t="s">
        <v>93</v>
      </c>
      <c r="L42" s="18">
        <f>'Calados Completo'!G107</f>
        <v>343.1</v>
      </c>
    </row>
    <row r="43" spans="1:26" s="341" customFormat="1" ht="13.5" customHeight="1" x14ac:dyDescent="0.25">
      <c r="A43" s="12">
        <f>'Calados Completo'!E108</f>
        <v>12.75</v>
      </c>
      <c r="B43" s="13" t="s">
        <v>90</v>
      </c>
      <c r="C43" s="476" t="s">
        <v>111</v>
      </c>
      <c r="D43" s="477"/>
      <c r="E43" s="477"/>
      <c r="F43" s="476" t="s">
        <v>119</v>
      </c>
      <c r="G43" s="477"/>
      <c r="H43" s="477"/>
      <c r="I43" s="12">
        <v>12</v>
      </c>
      <c r="J43" s="16" t="s">
        <v>90</v>
      </c>
      <c r="K43" s="343" t="s">
        <v>93</v>
      </c>
      <c r="L43" s="18">
        <f>'Calados Completo'!G108</f>
        <v>330</v>
      </c>
    </row>
    <row r="44" spans="1:26" s="341" customFormat="1" ht="13.5" customHeight="1" x14ac:dyDescent="0.25">
      <c r="A44" s="12">
        <f>'Calados Completo'!E109</f>
        <v>10.54</v>
      </c>
      <c r="B44" s="13" t="s">
        <v>90</v>
      </c>
      <c r="C44" s="476" t="s">
        <v>120</v>
      </c>
      <c r="D44" s="477"/>
      <c r="E44" s="477"/>
      <c r="F44" s="476" t="s">
        <v>121</v>
      </c>
      <c r="G44" s="477"/>
      <c r="H44" s="477"/>
      <c r="I44" s="12">
        <v>10.1</v>
      </c>
      <c r="J44" s="16" t="s">
        <v>90</v>
      </c>
      <c r="K44" s="343" t="s">
        <v>93</v>
      </c>
      <c r="L44" s="18">
        <f>'Calados Completo'!G109</f>
        <v>320.39999999999998</v>
      </c>
    </row>
    <row r="45" spans="1:26" s="341" customFormat="1" ht="13.5" customHeight="1" x14ac:dyDescent="0.25">
      <c r="A45" s="12">
        <f>'Calados Completo'!E110</f>
        <v>10.65</v>
      </c>
      <c r="B45" s="13" t="s">
        <v>90</v>
      </c>
      <c r="C45" s="476" t="s">
        <v>120</v>
      </c>
      <c r="D45" s="477"/>
      <c r="E45" s="477"/>
      <c r="F45" s="476" t="s">
        <v>122</v>
      </c>
      <c r="G45" s="477"/>
      <c r="H45" s="477"/>
      <c r="I45" s="12">
        <v>10.5</v>
      </c>
      <c r="J45" s="16" t="s">
        <v>90</v>
      </c>
      <c r="K45" s="343" t="s">
        <v>93</v>
      </c>
      <c r="L45" s="18">
        <f>'Calados Completo'!G110</f>
        <v>318.89999999999998</v>
      </c>
    </row>
    <row r="46" spans="1:26" s="342" customFormat="1" ht="13.5" customHeight="1" x14ac:dyDescent="0.25">
      <c r="A46" s="19">
        <f>'Calados Completo'!E111</f>
        <v>10.44</v>
      </c>
      <c r="B46" s="338" t="s">
        <v>90</v>
      </c>
      <c r="C46" s="481" t="s">
        <v>123</v>
      </c>
      <c r="D46" s="482"/>
      <c r="E46" s="482"/>
      <c r="F46" s="483" t="s">
        <v>124</v>
      </c>
      <c r="G46" s="482"/>
      <c r="H46" s="482"/>
      <c r="I46" s="19">
        <v>10.4</v>
      </c>
      <c r="J46" s="20" t="s">
        <v>90</v>
      </c>
      <c r="K46" s="21" t="s">
        <v>93</v>
      </c>
      <c r="L46" s="339">
        <f>'Calados Completo'!G111</f>
        <v>316.2</v>
      </c>
    </row>
    <row r="47" spans="1:26" s="341" customFormat="1" ht="13.5" customHeight="1" x14ac:dyDescent="0.25">
      <c r="A47" s="12">
        <f>'Calados Completo'!E112</f>
        <v>10.64</v>
      </c>
      <c r="B47" s="13" t="s">
        <v>90</v>
      </c>
      <c r="C47" s="480" t="s">
        <v>123</v>
      </c>
      <c r="D47" s="477"/>
      <c r="E47" s="477"/>
      <c r="F47" s="476" t="s">
        <v>125</v>
      </c>
      <c r="G47" s="477"/>
      <c r="H47" s="477"/>
      <c r="I47" s="12">
        <v>12</v>
      </c>
      <c r="J47" s="16" t="s">
        <v>90</v>
      </c>
      <c r="K47" s="343" t="s">
        <v>93</v>
      </c>
      <c r="L47" s="18">
        <f>'Calados Completo'!G112</f>
        <v>314.89999999999998</v>
      </c>
    </row>
    <row r="48" spans="1:26" s="341" customFormat="1" ht="13.5" customHeight="1" x14ac:dyDescent="0.25">
      <c r="A48" s="12">
        <f>'Calados Completo'!E113</f>
        <v>10.44</v>
      </c>
      <c r="B48" s="13" t="s">
        <v>90</v>
      </c>
      <c r="C48" s="476" t="s">
        <v>126</v>
      </c>
      <c r="D48" s="477"/>
      <c r="E48" s="477"/>
      <c r="F48" s="476" t="s">
        <v>127</v>
      </c>
      <c r="G48" s="477"/>
      <c r="H48" s="477"/>
      <c r="I48" s="12">
        <v>10</v>
      </c>
      <c r="J48" s="16" t="s">
        <v>90</v>
      </c>
      <c r="K48" s="343" t="s">
        <v>93</v>
      </c>
      <c r="L48" s="18">
        <f>'Calados Completo'!G113</f>
        <v>311.60000000000002</v>
      </c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</row>
    <row r="49" spans="1:12" s="341" customFormat="1" ht="13.5" customHeight="1" x14ac:dyDescent="0.25">
      <c r="A49" s="12">
        <f>'Calados Completo'!E114</f>
        <v>11.14</v>
      </c>
      <c r="B49" s="13" t="s">
        <v>90</v>
      </c>
      <c r="C49" s="476" t="s">
        <v>126</v>
      </c>
      <c r="D49" s="477"/>
      <c r="E49" s="477"/>
      <c r="F49" s="476" t="s">
        <v>128</v>
      </c>
      <c r="G49" s="477"/>
      <c r="H49" s="477"/>
      <c r="I49" s="12">
        <v>10.8</v>
      </c>
      <c r="J49" s="16" t="s">
        <v>90</v>
      </c>
      <c r="K49" s="343" t="s">
        <v>93</v>
      </c>
      <c r="L49" s="18">
        <f>'Calados Completo'!G114</f>
        <v>307.60000000000002</v>
      </c>
    </row>
    <row r="50" spans="1:12" s="341" customFormat="1" ht="13.5" customHeight="1" x14ac:dyDescent="0.25">
      <c r="A50" s="12">
        <f>'Calados Completo'!E115</f>
        <v>11.03</v>
      </c>
      <c r="B50" s="13" t="s">
        <v>90</v>
      </c>
      <c r="C50" s="476" t="s">
        <v>129</v>
      </c>
      <c r="D50" s="477"/>
      <c r="E50" s="477"/>
      <c r="F50" s="476" t="s">
        <v>130</v>
      </c>
      <c r="G50" s="477"/>
      <c r="H50" s="477"/>
      <c r="I50" s="12">
        <v>10.5</v>
      </c>
      <c r="J50" s="16" t="s">
        <v>90</v>
      </c>
      <c r="K50" s="343" t="s">
        <v>93</v>
      </c>
      <c r="L50" s="18">
        <f>'Calados Completo'!G115</f>
        <v>295.2</v>
      </c>
    </row>
    <row r="51" spans="1:12" s="341" customFormat="1" ht="13.5" customHeight="1" x14ac:dyDescent="0.25">
      <c r="A51" s="12">
        <f>'Calados Completo'!E116</f>
        <v>11.03</v>
      </c>
      <c r="B51" s="13" t="s">
        <v>90</v>
      </c>
      <c r="C51" s="480" t="s">
        <v>126</v>
      </c>
      <c r="D51" s="477"/>
      <c r="E51" s="477"/>
      <c r="F51" s="476" t="s">
        <v>131</v>
      </c>
      <c r="G51" s="477"/>
      <c r="H51" s="477"/>
      <c r="I51" s="12">
        <v>11.3</v>
      </c>
      <c r="J51" s="16" t="s">
        <v>90</v>
      </c>
      <c r="K51" s="343" t="s">
        <v>93</v>
      </c>
      <c r="L51" s="18">
        <f>'Calados Completo'!G116</f>
        <v>292.2</v>
      </c>
    </row>
    <row r="52" spans="1:12" s="341" customFormat="1" ht="13.5" customHeight="1" x14ac:dyDescent="0.25">
      <c r="A52" s="12">
        <f>'Calados Completo'!E117</f>
        <v>10.72</v>
      </c>
      <c r="B52" s="13" t="s">
        <v>90</v>
      </c>
      <c r="C52" s="480" t="s">
        <v>132</v>
      </c>
      <c r="D52" s="477"/>
      <c r="E52" s="477"/>
      <c r="F52" s="476" t="s">
        <v>133</v>
      </c>
      <c r="G52" s="477"/>
      <c r="H52" s="477"/>
      <c r="I52" s="12">
        <v>10.199999999999999</v>
      </c>
      <c r="J52" s="16" t="s">
        <v>90</v>
      </c>
      <c r="K52" s="343" t="s">
        <v>93</v>
      </c>
      <c r="L52" s="18">
        <f>'Calados Completo'!G117</f>
        <v>283.2</v>
      </c>
    </row>
    <row r="53" spans="1:12" ht="13.5" customHeight="1" x14ac:dyDescent="0.25">
      <c r="A53" s="12">
        <f>'Calados Completo'!E118</f>
        <v>11.62</v>
      </c>
      <c r="B53" s="13" t="s">
        <v>90</v>
      </c>
      <c r="C53" s="480" t="s">
        <v>134</v>
      </c>
      <c r="D53" s="479"/>
      <c r="E53" s="479"/>
      <c r="F53" s="476" t="s">
        <v>135</v>
      </c>
      <c r="G53" s="479"/>
      <c r="H53" s="479"/>
      <c r="I53" s="12" t="s">
        <v>348</v>
      </c>
      <c r="J53" s="16" t="s">
        <v>90</v>
      </c>
      <c r="K53" s="17" t="s">
        <v>93</v>
      </c>
      <c r="L53" s="18">
        <f>'Calados Completo'!G118</f>
        <v>276.60000000000002</v>
      </c>
    </row>
    <row r="54" spans="1:12" ht="13.5" customHeight="1" x14ac:dyDescent="0.2">
      <c r="C54" s="14"/>
    </row>
    <row r="55" spans="1:12" ht="13.5" customHeight="1" x14ac:dyDescent="0.25">
      <c r="A55" s="138" t="s">
        <v>357</v>
      </c>
      <c r="B55" s="10"/>
      <c r="C55" s="14"/>
    </row>
    <row r="56" spans="1:12" ht="13.5" customHeight="1" x14ac:dyDescent="0.25">
      <c r="A56" s="16" t="s">
        <v>136</v>
      </c>
      <c r="B56" s="16"/>
      <c r="C56" s="14"/>
      <c r="D56" s="22">
        <f>'Calados Completo'!C74</f>
        <v>9.6</v>
      </c>
      <c r="E56" s="16"/>
      <c r="F56" s="16"/>
    </row>
    <row r="57" spans="1:12" ht="13.5" customHeight="1" x14ac:dyDescent="0.25">
      <c r="A57" s="16" t="s">
        <v>137</v>
      </c>
      <c r="B57" s="16"/>
      <c r="C57" s="14"/>
      <c r="D57" s="22">
        <f>'Calados Completo'!C75</f>
        <v>1.79</v>
      </c>
      <c r="E57" s="16"/>
      <c r="F57" s="16"/>
    </row>
    <row r="58" spans="1:12" ht="13.5" customHeight="1" x14ac:dyDescent="0.25">
      <c r="A58" s="16" t="s">
        <v>138</v>
      </c>
      <c r="B58" s="16"/>
      <c r="C58" s="14"/>
      <c r="D58" s="22">
        <f>'Calados Completo'!C76</f>
        <v>1.68</v>
      </c>
      <c r="E58" s="16"/>
      <c r="F58" s="16"/>
    </row>
    <row r="59" spans="1:12" ht="13.5" customHeight="1" x14ac:dyDescent="0.25">
      <c r="A59" s="16" t="s">
        <v>139</v>
      </c>
      <c r="B59" s="16"/>
      <c r="C59" s="14"/>
      <c r="D59" s="22">
        <f>'Calados Completo'!C77</f>
        <v>1.44</v>
      </c>
      <c r="E59" s="16"/>
      <c r="F59" s="16"/>
    </row>
    <row r="60" spans="1:12" ht="13.5" customHeight="1" x14ac:dyDescent="0.25">
      <c r="A60" s="16" t="s">
        <v>140</v>
      </c>
      <c r="B60" s="16"/>
      <c r="C60" s="14"/>
      <c r="D60" s="22">
        <f>'Calados Completo'!C78</f>
        <v>1.66</v>
      </c>
      <c r="E60" s="16"/>
      <c r="F60" s="16"/>
      <c r="G60" s="23"/>
    </row>
    <row r="61" spans="1:12" ht="13.5" customHeight="1" x14ac:dyDescent="0.25">
      <c r="A61" s="20" t="s">
        <v>141</v>
      </c>
      <c r="B61" s="20"/>
      <c r="C61" s="24"/>
      <c r="D61" s="25">
        <f>'Calados Completo'!C79</f>
        <v>1.18</v>
      </c>
      <c r="E61" s="16"/>
      <c r="F61" s="16"/>
    </row>
    <row r="62" spans="1:12" ht="13.5" customHeight="1" x14ac:dyDescent="0.25">
      <c r="A62" s="20" t="s">
        <v>101</v>
      </c>
      <c r="B62" s="20"/>
      <c r="C62" s="20"/>
      <c r="D62" s="25">
        <f>'Calados Completo'!C80</f>
        <v>1.1000000000000001</v>
      </c>
      <c r="E62" s="16"/>
      <c r="F62" s="16"/>
    </row>
    <row r="63" spans="1:12" ht="13.5" customHeight="1" x14ac:dyDescent="0.25">
      <c r="A63" s="16" t="s">
        <v>142</v>
      </c>
      <c r="B63" s="16"/>
      <c r="C63" s="16"/>
      <c r="D63" s="22">
        <f>'Calados Completo'!C81</f>
        <v>0.82</v>
      </c>
      <c r="E63" s="16"/>
      <c r="F63" s="16"/>
    </row>
    <row r="64" spans="1:12" ht="13.5" customHeight="1" x14ac:dyDescent="0.25">
      <c r="A64" s="20" t="s">
        <v>126</v>
      </c>
      <c r="B64" s="20"/>
      <c r="C64" s="20"/>
      <c r="D64" s="25">
        <f>'Calados Completo'!C82</f>
        <v>0.88</v>
      </c>
      <c r="E64" s="16"/>
      <c r="F64" s="16"/>
    </row>
    <row r="65" spans="1:12" ht="13.5" customHeight="1" x14ac:dyDescent="0.25">
      <c r="A65" s="16" t="s">
        <v>143</v>
      </c>
      <c r="B65" s="16"/>
      <c r="C65" s="16"/>
      <c r="D65" s="22">
        <f>'Calados Completo'!C83</f>
        <v>0.55000000000000004</v>
      </c>
      <c r="E65" s="16"/>
      <c r="F65" s="16"/>
    </row>
    <row r="66" spans="1:12" ht="13.5" customHeight="1" x14ac:dyDescent="0.25">
      <c r="A66" s="16" t="s">
        <v>144</v>
      </c>
      <c r="B66" s="16"/>
      <c r="C66" s="16"/>
      <c r="D66" s="22">
        <f>'Calados Completo'!C84</f>
        <v>0.66</v>
      </c>
      <c r="E66" s="16"/>
      <c r="F66" s="16"/>
    </row>
    <row r="67" spans="1:12" ht="13.5" customHeight="1" x14ac:dyDescent="0.25">
      <c r="A67" s="16"/>
      <c r="B67" s="16"/>
      <c r="C67" s="16"/>
      <c r="D67" s="22"/>
      <c r="E67" s="16"/>
      <c r="F67" s="16"/>
    </row>
    <row r="68" spans="1:12" ht="10.5" customHeight="1" x14ac:dyDescent="0.25">
      <c r="C68" s="26" t="s">
        <v>145</v>
      </c>
      <c r="I68" s="27"/>
    </row>
    <row r="69" spans="1:12" ht="10.5" customHeight="1" x14ac:dyDescent="0.25">
      <c r="C69" s="26" t="s">
        <v>146</v>
      </c>
      <c r="D69" s="23"/>
      <c r="E69" s="23"/>
      <c r="F69" s="23"/>
      <c r="G69" s="23"/>
      <c r="H69" s="23"/>
      <c r="I69" s="23"/>
    </row>
    <row r="70" spans="1:12" ht="10.5" customHeight="1" x14ac:dyDescent="0.25">
      <c r="C70" s="26" t="s">
        <v>147</v>
      </c>
      <c r="D70" s="23"/>
      <c r="E70" s="23"/>
      <c r="F70" s="23"/>
      <c r="G70" s="23"/>
      <c r="H70" s="23"/>
      <c r="I70" s="23"/>
    </row>
    <row r="71" spans="1:12" ht="10.5" customHeight="1" x14ac:dyDescent="0.25">
      <c r="C71" s="26" t="s">
        <v>148</v>
      </c>
      <c r="D71" s="23"/>
      <c r="E71" s="23"/>
      <c r="F71" s="23"/>
      <c r="G71" s="23"/>
      <c r="H71" s="23"/>
      <c r="I71" s="23"/>
    </row>
    <row r="72" spans="1:12" ht="10.5" customHeight="1" x14ac:dyDescent="0.2">
      <c r="A72" s="478" t="s">
        <v>149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</row>
    <row r="73" spans="1:12" ht="15.75" customHeight="1" x14ac:dyDescent="0.2"/>
    <row r="74" spans="1:12" ht="15.75" customHeight="1" x14ac:dyDescent="0.2"/>
    <row r="75" spans="1:12" ht="15.75" customHeight="1" x14ac:dyDescent="0.2"/>
    <row r="76" spans="1:12" ht="15.75" customHeight="1" x14ac:dyDescent="0.2"/>
    <row r="77" spans="1:12" ht="15.75" customHeight="1" x14ac:dyDescent="0.2"/>
    <row r="78" spans="1:12" ht="15.75" customHeight="1" x14ac:dyDescent="0.2"/>
    <row r="79" spans="1:12" ht="15.75" customHeight="1" x14ac:dyDescent="0.2"/>
    <row r="80" spans="1:1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8">
    <mergeCell ref="A25:B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F32:H32"/>
    <mergeCell ref="C32:E32"/>
    <mergeCell ref="C33:E33"/>
    <mergeCell ref="F33:H33"/>
    <mergeCell ref="F34:H34"/>
    <mergeCell ref="F35:H35"/>
    <mergeCell ref="F36:H36"/>
    <mergeCell ref="F37:H37"/>
    <mergeCell ref="F38:H38"/>
    <mergeCell ref="C34:E34"/>
    <mergeCell ref="C35:E35"/>
    <mergeCell ref="C36:E36"/>
    <mergeCell ref="C37:E37"/>
    <mergeCell ref="C38:E38"/>
    <mergeCell ref="F39:H39"/>
    <mergeCell ref="C46:E46"/>
    <mergeCell ref="C47:E47"/>
    <mergeCell ref="F40:H40"/>
    <mergeCell ref="F41:H41"/>
    <mergeCell ref="F42:H42"/>
    <mergeCell ref="F43:H43"/>
    <mergeCell ref="F44:H44"/>
    <mergeCell ref="F45:H45"/>
    <mergeCell ref="F46:H46"/>
    <mergeCell ref="C39:E39"/>
    <mergeCell ref="C40:E40"/>
    <mergeCell ref="C41:E41"/>
    <mergeCell ref="C42:E42"/>
    <mergeCell ref="F47:H47"/>
    <mergeCell ref="C43:E43"/>
    <mergeCell ref="A72:L72"/>
    <mergeCell ref="C50:E50"/>
    <mergeCell ref="C51:E51"/>
    <mergeCell ref="C52:E52"/>
    <mergeCell ref="C53:E53"/>
    <mergeCell ref="F50:H50"/>
    <mergeCell ref="F51:H51"/>
    <mergeCell ref="F52:H52"/>
    <mergeCell ref="F53:H53"/>
    <mergeCell ref="C44:E44"/>
    <mergeCell ref="C45:E45"/>
    <mergeCell ref="C48:E48"/>
    <mergeCell ref="C49:E49"/>
    <mergeCell ref="F48:H48"/>
    <mergeCell ref="F49:H49"/>
  </mergeCells>
  <hyperlinks>
    <hyperlink ref="A72" r:id="rId1" xr:uid="{00000000-0004-0000-0100-000000000000}"/>
  </hyperlinks>
  <pageMargins left="0.70866141732283472" right="0" top="0" bottom="0.74803149606299213" header="0" footer="0"/>
  <pageSetup paperSize="9" scale="7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017"/>
  <sheetViews>
    <sheetView topLeftCell="A103" workbookViewId="0">
      <selection activeCell="E119" sqref="E119"/>
    </sheetView>
  </sheetViews>
  <sheetFormatPr baseColWidth="10" defaultColWidth="12.625" defaultRowHeight="15" customHeight="1" x14ac:dyDescent="0.2"/>
  <cols>
    <col min="1" max="1" width="8" customWidth="1"/>
    <col min="2" max="2" width="13.875" customWidth="1"/>
    <col min="3" max="3" width="8" customWidth="1"/>
    <col min="4" max="4" width="6.25" customWidth="1"/>
    <col min="5" max="6" width="8" customWidth="1"/>
    <col min="7" max="7" width="10.5" customWidth="1"/>
    <col min="8" max="12" width="6.25" customWidth="1"/>
    <col min="13" max="13" width="0.625" customWidth="1"/>
    <col min="14" max="15" width="8" customWidth="1"/>
    <col min="16" max="16" width="4.25" customWidth="1"/>
    <col min="17" max="17" width="10.25" customWidth="1"/>
    <col min="18" max="18" width="6.625" customWidth="1"/>
    <col min="19" max="19" width="9.75" customWidth="1"/>
    <col min="20" max="20" width="9.125" customWidth="1"/>
    <col min="21" max="21" width="11.25" customWidth="1"/>
    <col min="22" max="22" width="8" customWidth="1"/>
    <col min="23" max="23" width="9.875" customWidth="1"/>
    <col min="24" max="25" width="8" customWidth="1"/>
    <col min="26" max="26" width="3.25" customWidth="1"/>
    <col min="27" max="39" width="8" customWidth="1"/>
  </cols>
  <sheetData>
    <row r="1" spans="1:39" ht="13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8"/>
      <c r="N1" s="29"/>
      <c r="O1" s="16"/>
      <c r="P1" s="16"/>
      <c r="Q1" s="16"/>
      <c r="R1" s="16"/>
      <c r="S1" s="16"/>
      <c r="T1" s="12"/>
      <c r="U1" s="21"/>
      <c r="V1" s="21"/>
      <c r="W1" s="21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25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0"/>
      <c r="N2" s="29"/>
      <c r="O2" s="20"/>
      <c r="P2" s="20"/>
      <c r="Q2" s="20"/>
      <c r="R2" s="20"/>
      <c r="S2" s="20"/>
      <c r="T2" s="19"/>
      <c r="U2" s="21"/>
      <c r="V2" s="21"/>
      <c r="W2" s="21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3.5" customHeight="1" x14ac:dyDescent="0.25">
      <c r="A3" s="20" t="s">
        <v>151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0"/>
      <c r="N3" s="29"/>
      <c r="O3" s="20"/>
      <c r="P3" s="20"/>
      <c r="Q3" s="20"/>
      <c r="R3" s="20"/>
      <c r="S3" s="20"/>
      <c r="T3" s="19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3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8"/>
      <c r="N4" s="29"/>
      <c r="O4" s="16"/>
      <c r="P4" s="16"/>
      <c r="Q4" s="16"/>
      <c r="R4" s="31" t="s">
        <v>152</v>
      </c>
      <c r="S4" s="16"/>
      <c r="T4" s="12"/>
      <c r="U4" s="21"/>
      <c r="V4" s="21"/>
      <c r="W4" s="2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3.5" customHeight="1" x14ac:dyDescent="0.25">
      <c r="A5" s="20" t="s">
        <v>153</v>
      </c>
      <c r="B5" s="16"/>
      <c r="C5" s="16"/>
      <c r="D5" s="16"/>
      <c r="E5" s="16"/>
      <c r="F5" s="16"/>
      <c r="G5" s="16"/>
      <c r="H5" s="16"/>
      <c r="I5" s="17"/>
      <c r="J5" s="17"/>
      <c r="K5" s="16"/>
      <c r="L5" s="16"/>
      <c r="M5" s="28"/>
      <c r="N5" s="29"/>
      <c r="O5" s="32" t="s">
        <v>154</v>
      </c>
      <c r="P5" s="16"/>
      <c r="Q5" s="16"/>
      <c r="R5" s="33" t="s">
        <v>155</v>
      </c>
      <c r="S5" s="16"/>
      <c r="T5" s="12"/>
      <c r="U5" s="21"/>
      <c r="V5" s="21"/>
      <c r="W5" s="21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6" customHeight="1" x14ac:dyDescent="0.25">
      <c r="A6" s="16"/>
      <c r="B6" s="16"/>
      <c r="C6" s="16"/>
      <c r="D6" s="16"/>
      <c r="E6" s="16"/>
      <c r="F6" s="16"/>
      <c r="G6" s="16"/>
      <c r="H6" s="16"/>
      <c r="I6" s="17"/>
      <c r="J6" s="17"/>
      <c r="K6" s="16"/>
      <c r="L6" s="16"/>
      <c r="M6" s="28"/>
      <c r="N6" s="29"/>
      <c r="O6" s="34"/>
      <c r="P6" s="16"/>
      <c r="Q6" s="16"/>
      <c r="R6" s="35"/>
      <c r="S6" s="16"/>
      <c r="T6" s="12"/>
      <c r="U6" s="21"/>
      <c r="V6" s="21"/>
      <c r="W6" s="21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3.5" customHeight="1" x14ac:dyDescent="0.25">
      <c r="A7" s="10" t="s">
        <v>6</v>
      </c>
      <c r="B7" s="16"/>
      <c r="C7" s="16"/>
      <c r="D7" s="16"/>
      <c r="E7" s="16"/>
      <c r="F7" s="16"/>
      <c r="G7" s="16"/>
      <c r="H7" s="19">
        <f>N7</f>
        <v>5.58</v>
      </c>
      <c r="I7" s="29" t="s">
        <v>156</v>
      </c>
      <c r="J7" s="29">
        <f>CONVERT(H7,"m","ft")</f>
        <v>18.30708661417323</v>
      </c>
      <c r="K7" s="21" t="s">
        <v>157</v>
      </c>
      <c r="L7" s="21"/>
      <c r="M7" s="28"/>
      <c r="N7" s="29">
        <f>O7+C76-R7</f>
        <v>5.58</v>
      </c>
      <c r="O7" s="36">
        <v>4.2</v>
      </c>
      <c r="P7" s="501" t="s">
        <v>158</v>
      </c>
      <c r="Q7" s="479"/>
      <c r="R7" s="38">
        <v>0.3</v>
      </c>
      <c r="S7" s="16"/>
      <c r="T7" s="12"/>
      <c r="U7" s="21"/>
      <c r="V7" s="21"/>
      <c r="W7" s="2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6" customHeight="1" x14ac:dyDescent="0.25">
      <c r="A8" s="16"/>
      <c r="B8" s="16"/>
      <c r="C8" s="16"/>
      <c r="D8" s="16"/>
      <c r="E8" s="16"/>
      <c r="F8" s="16"/>
      <c r="G8" s="16"/>
      <c r="H8" s="12"/>
      <c r="I8" s="17"/>
      <c r="J8" s="29"/>
      <c r="K8" s="21"/>
      <c r="L8" s="21"/>
      <c r="M8" s="28"/>
      <c r="N8" s="29"/>
      <c r="O8" s="36"/>
      <c r="P8" s="39"/>
      <c r="Q8" s="16"/>
      <c r="R8" s="38"/>
      <c r="S8" s="16"/>
      <c r="T8" s="12"/>
      <c r="U8" s="21"/>
      <c r="V8" s="21"/>
      <c r="W8" s="21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3.5" customHeight="1" x14ac:dyDescent="0.25">
      <c r="A9" s="10" t="s">
        <v>8</v>
      </c>
      <c r="B9" s="16"/>
      <c r="C9" s="16"/>
      <c r="D9" s="16"/>
      <c r="E9" s="16"/>
      <c r="F9" s="16"/>
      <c r="G9" s="16"/>
      <c r="H9" s="19">
        <f>N9</f>
        <v>6.5900000000000007</v>
      </c>
      <c r="I9" s="29" t="s">
        <v>156</v>
      </c>
      <c r="J9" s="29">
        <f>CONVERT(H9,"m","ft")</f>
        <v>21.620734908136484</v>
      </c>
      <c r="K9" s="21" t="s">
        <v>157</v>
      </c>
      <c r="L9" s="21"/>
      <c r="M9" s="28"/>
      <c r="N9" s="29">
        <f>O9+C78-R9</f>
        <v>6.5900000000000007</v>
      </c>
      <c r="O9" s="36">
        <v>5.53</v>
      </c>
      <c r="P9" s="501" t="s">
        <v>158</v>
      </c>
      <c r="Q9" s="479"/>
      <c r="R9" s="38">
        <v>0.6</v>
      </c>
      <c r="S9" s="16"/>
      <c r="T9" s="12"/>
      <c r="U9" s="21"/>
      <c r="V9" s="21"/>
      <c r="W9" s="21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6" customHeight="1" x14ac:dyDescent="0.25">
      <c r="A10" s="16"/>
      <c r="B10" s="16"/>
      <c r="C10" s="16"/>
      <c r="D10" s="16"/>
      <c r="E10" s="16"/>
      <c r="F10" s="16"/>
      <c r="G10" s="16"/>
      <c r="H10" s="12"/>
      <c r="I10" s="17"/>
      <c r="J10" s="29"/>
      <c r="K10" s="21"/>
      <c r="L10" s="21"/>
      <c r="M10" s="28"/>
      <c r="N10" s="29"/>
      <c r="O10" s="36"/>
      <c r="P10" s="39"/>
      <c r="Q10" s="16"/>
      <c r="R10" s="38"/>
      <c r="S10" s="16"/>
      <c r="T10" s="12"/>
      <c r="U10" s="21"/>
      <c r="V10" s="21"/>
      <c r="W10" s="21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3.5" customHeight="1" x14ac:dyDescent="0.25">
      <c r="A11" s="10" t="s">
        <v>10</v>
      </c>
      <c r="B11" s="16"/>
      <c r="C11" s="16"/>
      <c r="D11" s="16"/>
      <c r="E11" s="16"/>
      <c r="F11" s="16"/>
      <c r="G11" s="16"/>
      <c r="H11" s="12"/>
      <c r="I11" s="17"/>
      <c r="J11" s="29"/>
      <c r="K11" s="21"/>
      <c r="L11" s="21"/>
      <c r="M11" s="28"/>
      <c r="N11" s="29"/>
      <c r="O11" s="36"/>
      <c r="P11" s="501"/>
      <c r="Q11" s="479"/>
      <c r="R11" s="38"/>
      <c r="S11" s="16"/>
      <c r="T11" s="12"/>
      <c r="U11" s="21"/>
      <c r="V11" s="21"/>
      <c r="W11" s="21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3.5" customHeight="1" x14ac:dyDescent="0.25">
      <c r="A12" s="16" t="s">
        <v>159</v>
      </c>
      <c r="B12" s="16"/>
      <c r="C12" s="16"/>
      <c r="D12" s="16"/>
      <c r="E12" s="16"/>
      <c r="F12" s="16"/>
      <c r="G12" s="16"/>
      <c r="H12" s="12"/>
      <c r="I12" s="17"/>
      <c r="J12" s="29"/>
      <c r="K12" s="21"/>
      <c r="L12" s="21"/>
      <c r="M12" s="28"/>
      <c r="N12" s="29"/>
      <c r="O12" s="36"/>
      <c r="P12" s="501"/>
      <c r="Q12" s="479"/>
      <c r="R12" s="38"/>
      <c r="S12" s="16"/>
      <c r="T12" s="12"/>
      <c r="U12" s="21"/>
      <c r="V12" s="21"/>
      <c r="W12" s="21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3.5" customHeight="1" x14ac:dyDescent="0.25">
      <c r="A13" s="16" t="s">
        <v>160</v>
      </c>
      <c r="B13" s="16"/>
      <c r="C13" s="16"/>
      <c r="D13" s="16"/>
      <c r="E13" s="16"/>
      <c r="F13" s="16"/>
      <c r="G13" s="16"/>
      <c r="H13" s="19">
        <f>MIN(I92:I119)</f>
        <v>9.7800000000000011</v>
      </c>
      <c r="I13" s="29" t="s">
        <v>156</v>
      </c>
      <c r="J13" s="29">
        <f t="shared" ref="J13:J34" si="0">CONVERT(H13,"m","ft")</f>
        <v>32.086614173228348</v>
      </c>
      <c r="K13" s="21" t="s">
        <v>157</v>
      </c>
      <c r="L13" s="21"/>
      <c r="M13" s="28"/>
      <c r="N13" s="29"/>
      <c r="O13" s="36"/>
      <c r="P13" s="501"/>
      <c r="Q13" s="479"/>
      <c r="R13" s="38"/>
      <c r="S13" s="16"/>
      <c r="T13" s="12"/>
      <c r="U13" s="21"/>
      <c r="V13" s="21"/>
      <c r="W13" s="21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3.5" customHeight="1" x14ac:dyDescent="0.25">
      <c r="A14" s="16" t="s">
        <v>24</v>
      </c>
      <c r="B14" s="16"/>
      <c r="C14" s="16"/>
      <c r="D14" s="16"/>
      <c r="E14" s="16"/>
      <c r="F14" s="16"/>
      <c r="G14" s="16"/>
      <c r="H14" s="19">
        <f>IF(MIN(I92:I119)&lt;N14,MIN(I92:I119),N14)</f>
        <v>9.18</v>
      </c>
      <c r="I14" s="29" t="s">
        <v>156</v>
      </c>
      <c r="J14" s="29">
        <f t="shared" si="0"/>
        <v>30.118110236220474</v>
      </c>
      <c r="K14" s="21" t="s">
        <v>157</v>
      </c>
      <c r="L14" s="21"/>
      <c r="M14" s="28"/>
      <c r="N14" s="29">
        <f>O14+C79-R14</f>
        <v>9.18</v>
      </c>
      <c r="O14" s="36">
        <v>8.6</v>
      </c>
      <c r="P14" s="501" t="s">
        <v>158</v>
      </c>
      <c r="Q14" s="479"/>
      <c r="R14" s="38">
        <v>0.6</v>
      </c>
      <c r="S14" s="16" t="s">
        <v>161</v>
      </c>
      <c r="T14" s="12"/>
      <c r="U14" s="21"/>
      <c r="V14" s="21"/>
      <c r="W14" s="21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3.5" customHeight="1" x14ac:dyDescent="0.25">
      <c r="A15" s="16" t="s">
        <v>162</v>
      </c>
      <c r="B15" s="16"/>
      <c r="C15" s="16"/>
      <c r="D15" s="16"/>
      <c r="E15" s="16"/>
      <c r="F15" s="16"/>
      <c r="G15" s="16"/>
      <c r="H15" s="19"/>
      <c r="I15" s="29"/>
      <c r="J15" s="29"/>
      <c r="K15" s="21"/>
      <c r="L15" s="21"/>
      <c r="M15" s="28"/>
      <c r="N15" s="29"/>
      <c r="O15" s="36"/>
      <c r="P15" s="501"/>
      <c r="Q15" s="479"/>
      <c r="R15" s="38"/>
      <c r="S15" s="12"/>
      <c r="T15" s="12"/>
      <c r="U15" s="29"/>
      <c r="V15" s="21"/>
      <c r="W15" s="21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s="214" customFormat="1" ht="13.5" customHeight="1" x14ac:dyDescent="0.25">
      <c r="A16" s="16" t="s">
        <v>307</v>
      </c>
      <c r="B16" s="142"/>
      <c r="C16" s="142"/>
      <c r="D16" s="142"/>
      <c r="E16" s="142"/>
      <c r="F16" s="142"/>
      <c r="G16" s="16"/>
      <c r="H16" s="19">
        <f>IF(MIN(I95:I119)&lt;N16,MIN(I95:I119),N16)</f>
        <v>8.08</v>
      </c>
      <c r="I16" s="29" t="s">
        <v>156</v>
      </c>
      <c r="J16" s="29">
        <f t="shared" si="0"/>
        <v>26.509186351706038</v>
      </c>
      <c r="K16" s="21" t="s">
        <v>157</v>
      </c>
      <c r="L16" s="21"/>
      <c r="M16" s="206"/>
      <c r="N16" s="29">
        <f>O16+C79-R16</f>
        <v>8.08</v>
      </c>
      <c r="O16" s="36">
        <v>7.5</v>
      </c>
      <c r="P16" s="501" t="s">
        <v>158</v>
      </c>
      <c r="Q16" s="479"/>
      <c r="R16" s="38">
        <v>0.6</v>
      </c>
      <c r="S16" s="12"/>
      <c r="T16" s="12"/>
      <c r="U16" s="29"/>
      <c r="V16" s="21"/>
      <c r="W16" s="21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s="214" customFormat="1" ht="13.5" customHeight="1" x14ac:dyDescent="0.25">
      <c r="A17" s="215" t="s">
        <v>305</v>
      </c>
      <c r="B17" s="16"/>
      <c r="C17" s="16"/>
      <c r="D17" s="16"/>
      <c r="E17" s="16"/>
      <c r="F17" s="16"/>
      <c r="G17" s="16"/>
      <c r="H17" s="19">
        <f>IF(MIN(I95:I119)&lt;N17,MIN(I95:I119),N17)</f>
        <v>3.8799999999999994</v>
      </c>
      <c r="I17" s="29" t="s">
        <v>156</v>
      </c>
      <c r="J17" s="29">
        <f t="shared" si="0"/>
        <v>12.729658792650916</v>
      </c>
      <c r="K17" s="21" t="s">
        <v>157</v>
      </c>
      <c r="L17" s="21"/>
      <c r="M17" s="206"/>
      <c r="N17" s="29">
        <f>O17+C79-R17</f>
        <v>3.8799999999999994</v>
      </c>
      <c r="O17" s="36">
        <v>3.3</v>
      </c>
      <c r="P17" s="501" t="s">
        <v>158</v>
      </c>
      <c r="Q17" s="479"/>
      <c r="R17" s="38">
        <v>0.6</v>
      </c>
      <c r="S17" s="12"/>
      <c r="T17" s="12"/>
      <c r="U17" s="29"/>
      <c r="V17" s="21"/>
      <c r="W17" s="21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214" customFormat="1" ht="13.5" customHeight="1" x14ac:dyDescent="0.25">
      <c r="A18" s="215" t="s">
        <v>306</v>
      </c>
      <c r="B18" s="16"/>
      <c r="C18" s="16"/>
      <c r="D18" s="16"/>
      <c r="E18" s="16"/>
      <c r="F18" s="16"/>
      <c r="G18" s="16"/>
      <c r="H18" s="19">
        <f>IF(MIN(I95:I119)&lt;N18,MIN(I95:I119),N18)</f>
        <v>8.08</v>
      </c>
      <c r="I18" s="29" t="s">
        <v>156</v>
      </c>
      <c r="J18" s="29">
        <f t="shared" si="0"/>
        <v>26.509186351706038</v>
      </c>
      <c r="K18" s="21" t="s">
        <v>157</v>
      </c>
      <c r="L18" s="21"/>
      <c r="M18" s="206"/>
      <c r="N18" s="29">
        <f>O18+C79-R18</f>
        <v>8.08</v>
      </c>
      <c r="O18" s="36">
        <v>7.5</v>
      </c>
      <c r="P18" s="501" t="s">
        <v>158</v>
      </c>
      <c r="Q18" s="479"/>
      <c r="R18" s="38">
        <v>0.6</v>
      </c>
      <c r="S18" s="12"/>
      <c r="T18" s="12"/>
      <c r="U18" s="29"/>
      <c r="V18" s="21"/>
      <c r="W18" s="21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214" customFormat="1" ht="13.5" customHeight="1" x14ac:dyDescent="0.25">
      <c r="A19" s="215" t="s">
        <v>312</v>
      </c>
      <c r="B19" s="16"/>
      <c r="C19" s="16"/>
      <c r="D19" s="16"/>
      <c r="E19" s="16"/>
      <c r="F19" s="16"/>
      <c r="G19" s="16"/>
      <c r="H19" s="19">
        <f>IF(MIN(I95:I119)&lt;N19,MIN(I95:I119),N19)</f>
        <v>8.08</v>
      </c>
      <c r="I19" s="29" t="s">
        <v>156</v>
      </c>
      <c r="J19" s="29">
        <f t="shared" si="0"/>
        <v>26.509186351706038</v>
      </c>
      <c r="K19" s="21" t="s">
        <v>157</v>
      </c>
      <c r="L19" s="21"/>
      <c r="M19" s="206"/>
      <c r="N19" s="29">
        <f>O19+C79-R19</f>
        <v>8.08</v>
      </c>
      <c r="O19" s="36">
        <v>7.5</v>
      </c>
      <c r="P19" s="501" t="s">
        <v>158</v>
      </c>
      <c r="Q19" s="479"/>
      <c r="R19" s="38">
        <v>0.6</v>
      </c>
      <c r="S19" s="12"/>
      <c r="T19" s="12"/>
      <c r="U19" s="29"/>
      <c r="V19" s="21"/>
      <c r="W19" s="21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214" customFormat="1" ht="13.5" customHeight="1" x14ac:dyDescent="0.25">
      <c r="A20" s="215" t="s">
        <v>313</v>
      </c>
      <c r="B20" s="16"/>
      <c r="C20" s="16"/>
      <c r="D20" s="16"/>
      <c r="E20" s="16"/>
      <c r="F20" s="16"/>
      <c r="G20" s="16"/>
      <c r="H20" s="19">
        <f>IF(MIN(I95:I119)&lt;N20,MIN(I95:I119),N20)</f>
        <v>8.08</v>
      </c>
      <c r="I20" s="29" t="s">
        <v>156</v>
      </c>
      <c r="J20" s="29">
        <f t="shared" si="0"/>
        <v>26.509186351706038</v>
      </c>
      <c r="K20" s="21" t="s">
        <v>157</v>
      </c>
      <c r="L20" s="21"/>
      <c r="M20" s="206"/>
      <c r="N20" s="29">
        <f>O20+C79-R20</f>
        <v>8.08</v>
      </c>
      <c r="O20" s="36">
        <v>7.5</v>
      </c>
      <c r="P20" s="501" t="s">
        <v>158</v>
      </c>
      <c r="Q20" s="479"/>
      <c r="R20" s="38">
        <v>0.6</v>
      </c>
      <c r="S20" s="12"/>
      <c r="T20" s="12"/>
      <c r="U20" s="29"/>
      <c r="V20" s="21"/>
      <c r="W20" s="21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214" customFormat="1" ht="13.5" customHeight="1" x14ac:dyDescent="0.25">
      <c r="A21" s="215" t="s">
        <v>314</v>
      </c>
      <c r="B21" s="16"/>
      <c r="C21" s="16"/>
      <c r="D21" s="16"/>
      <c r="E21" s="16"/>
      <c r="F21" s="16"/>
      <c r="G21" s="16"/>
      <c r="H21" s="19">
        <f>IF(MIN(I95:I119)&lt;N21,MIN(I95:I119),N21)</f>
        <v>3.8799999999999994</v>
      </c>
      <c r="I21" s="29" t="s">
        <v>156</v>
      </c>
      <c r="J21" s="29">
        <f t="shared" si="0"/>
        <v>12.729658792650916</v>
      </c>
      <c r="K21" s="21" t="s">
        <v>157</v>
      </c>
      <c r="L21" s="21"/>
      <c r="M21" s="206"/>
      <c r="N21" s="29">
        <f>O21+C79-R21</f>
        <v>3.8799999999999994</v>
      </c>
      <c r="O21" s="36">
        <v>3.3</v>
      </c>
      <c r="P21" s="501" t="s">
        <v>158</v>
      </c>
      <c r="Q21" s="479"/>
      <c r="R21" s="38">
        <v>0.6</v>
      </c>
      <c r="S21" s="12"/>
      <c r="T21" s="12"/>
      <c r="U21" s="29"/>
      <c r="V21" s="21"/>
      <c r="W21" s="21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214" customFormat="1" ht="13.5" customHeight="1" x14ac:dyDescent="0.25">
      <c r="A22" s="215" t="s">
        <v>349</v>
      </c>
      <c r="B22" s="16"/>
      <c r="C22" s="16"/>
      <c r="D22" s="16"/>
      <c r="E22" s="16"/>
      <c r="F22" s="16"/>
      <c r="G22" s="16"/>
      <c r="H22" s="19">
        <f>IF(MIN(I95:I119)&lt;N22,MIN(I95:I119),N22)</f>
        <v>8.08</v>
      </c>
      <c r="I22" s="29" t="s">
        <v>156</v>
      </c>
      <c r="J22" s="29">
        <f t="shared" si="0"/>
        <v>26.509186351706038</v>
      </c>
      <c r="K22" s="21" t="s">
        <v>157</v>
      </c>
      <c r="L22" s="21"/>
      <c r="M22" s="206"/>
      <c r="N22" s="29">
        <f>O22+C79-R22</f>
        <v>8.08</v>
      </c>
      <c r="O22" s="36">
        <v>7.5</v>
      </c>
      <c r="P22" s="501" t="s">
        <v>158</v>
      </c>
      <c r="Q22" s="479"/>
      <c r="R22" s="38">
        <v>0.6</v>
      </c>
      <c r="S22" s="12"/>
      <c r="T22" s="12"/>
      <c r="U22" s="29"/>
      <c r="V22" s="21"/>
      <c r="W22" s="21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3.5" customHeight="1" x14ac:dyDescent="0.25">
      <c r="A23" s="16" t="s">
        <v>163</v>
      </c>
      <c r="B23" s="16"/>
      <c r="C23" s="16"/>
      <c r="D23" s="16"/>
      <c r="E23" s="16"/>
      <c r="F23" s="16"/>
      <c r="G23" s="16"/>
      <c r="H23" s="19"/>
      <c r="I23" s="29"/>
      <c r="J23" s="29"/>
      <c r="K23" s="21"/>
      <c r="L23" s="21"/>
      <c r="M23" s="28"/>
      <c r="N23" s="29"/>
      <c r="O23" s="36"/>
      <c r="P23" s="501"/>
      <c r="Q23" s="479"/>
      <c r="R23" s="38"/>
      <c r="S23" s="16"/>
      <c r="T23" s="12"/>
      <c r="U23" s="21"/>
      <c r="V23" s="21"/>
      <c r="W23" s="21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216" customFormat="1" ht="13.5" customHeight="1" x14ac:dyDescent="0.25">
      <c r="A24" s="16" t="s">
        <v>310</v>
      </c>
      <c r="B24" s="16"/>
      <c r="C24" s="16"/>
      <c r="D24" s="16"/>
      <c r="E24" s="16"/>
      <c r="F24" s="16"/>
      <c r="G24" s="16"/>
      <c r="H24" s="19">
        <f>IF(MIN(I95:I119)&lt;N24,MIN(I95:I119),N24)</f>
        <v>9.68</v>
      </c>
      <c r="I24" s="29" t="s">
        <v>156</v>
      </c>
      <c r="J24" s="29">
        <f t="shared" ref="J24" si="1">CONVERT(H24,"m","ft")</f>
        <v>31.758530183727036</v>
      </c>
      <c r="K24" s="21" t="s">
        <v>157</v>
      </c>
      <c r="L24" s="21"/>
      <c r="M24" s="206"/>
      <c r="N24" s="29">
        <f>O24+C79-R24</f>
        <v>9.68</v>
      </c>
      <c r="O24" s="36">
        <v>9.1</v>
      </c>
      <c r="P24" s="501" t="s">
        <v>158</v>
      </c>
      <c r="Q24" s="479"/>
      <c r="R24" s="38">
        <v>0.6</v>
      </c>
      <c r="S24" s="16"/>
      <c r="T24" s="12"/>
      <c r="U24" s="21"/>
      <c r="V24" s="21"/>
      <c r="W24" s="21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3.5" customHeight="1" x14ac:dyDescent="0.25">
      <c r="A25" s="16" t="s">
        <v>308</v>
      </c>
      <c r="B25" s="16"/>
      <c r="C25" s="16"/>
      <c r="D25" s="16"/>
      <c r="E25" s="16"/>
      <c r="F25" s="16"/>
      <c r="G25" s="16"/>
      <c r="H25" s="19">
        <f>IF(MIN(I93:I119)&lt;N25,MIN(I93:I119),N25)</f>
        <v>3.8799999999999994</v>
      </c>
      <c r="I25" s="29" t="s">
        <v>156</v>
      </c>
      <c r="J25" s="29">
        <f t="shared" si="0"/>
        <v>12.729658792650916</v>
      </c>
      <c r="K25" s="21" t="s">
        <v>157</v>
      </c>
      <c r="L25" s="21"/>
      <c r="M25" s="28"/>
      <c r="N25" s="29">
        <f>O25+C79-R25</f>
        <v>3.8799999999999994</v>
      </c>
      <c r="O25" s="36">
        <v>3.3</v>
      </c>
      <c r="P25" s="501" t="s">
        <v>158</v>
      </c>
      <c r="Q25" s="479"/>
      <c r="R25" s="38">
        <v>0.6</v>
      </c>
      <c r="S25" s="16"/>
      <c r="T25" s="12"/>
      <c r="U25" s="21"/>
      <c r="V25" s="21"/>
      <c r="W25" s="2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3.5" customHeight="1" x14ac:dyDescent="0.25">
      <c r="A26" s="16" t="s">
        <v>164</v>
      </c>
      <c r="B26" s="16"/>
      <c r="C26" s="16"/>
      <c r="D26" s="16"/>
      <c r="E26" s="16"/>
      <c r="F26" s="16"/>
      <c r="G26" s="16"/>
      <c r="H26" s="19">
        <f>IF(MIN(I95:I119)&lt;N26,MIN(I95:I119),N26)</f>
        <v>9.8000000000000007</v>
      </c>
      <c r="I26" s="29" t="s">
        <v>156</v>
      </c>
      <c r="J26" s="29">
        <f t="shared" si="0"/>
        <v>32.15223097112861</v>
      </c>
      <c r="K26" s="21" t="s">
        <v>157</v>
      </c>
      <c r="L26" s="21"/>
      <c r="M26" s="28"/>
      <c r="N26" s="29">
        <f>O26+C79-R26</f>
        <v>10.58</v>
      </c>
      <c r="O26" s="36">
        <v>10</v>
      </c>
      <c r="P26" s="501" t="s">
        <v>158</v>
      </c>
      <c r="Q26" s="479"/>
      <c r="R26" s="38">
        <v>0.6</v>
      </c>
      <c r="S26" s="507"/>
      <c r="T26" s="508"/>
      <c r="U26" s="508"/>
      <c r="V26" s="21"/>
      <c r="W26" s="21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13.5" customHeight="1" x14ac:dyDescent="0.25">
      <c r="A27" s="16" t="s">
        <v>321</v>
      </c>
      <c r="B27" s="16"/>
      <c r="C27" s="16"/>
      <c r="D27" s="16"/>
      <c r="E27" s="16"/>
      <c r="F27" s="16"/>
      <c r="G27" s="16"/>
      <c r="H27" s="19"/>
      <c r="I27" s="29"/>
      <c r="J27" s="29"/>
      <c r="K27" s="21"/>
      <c r="L27" s="21"/>
      <c r="M27" s="28"/>
      <c r="N27" s="29"/>
      <c r="O27" s="36"/>
      <c r="P27" s="501"/>
      <c r="Q27" s="479"/>
      <c r="R27" s="38"/>
      <c r="S27" s="16"/>
      <c r="T27" s="12"/>
      <c r="U27" s="21"/>
      <c r="V27" s="15"/>
      <c r="W27" s="21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230" customFormat="1" ht="13.5" customHeight="1" x14ac:dyDescent="0.25">
      <c r="A28" s="16" t="s">
        <v>323</v>
      </c>
      <c r="B28" s="16"/>
      <c r="C28" s="16"/>
      <c r="D28" s="16"/>
      <c r="E28" s="16"/>
      <c r="F28" s="16"/>
      <c r="G28" s="16"/>
      <c r="H28" s="19">
        <f>N28</f>
        <v>7.68</v>
      </c>
      <c r="I28" s="29" t="s">
        <v>156</v>
      </c>
      <c r="J28" s="29">
        <f t="shared" ref="J28:J29" si="2">CONVERT(H28,"m","ft")</f>
        <v>25.196850393700789</v>
      </c>
      <c r="K28" s="21" t="s">
        <v>157</v>
      </c>
      <c r="L28" s="21"/>
      <c r="M28" s="206"/>
      <c r="N28" s="29">
        <f>O28+C79-R28</f>
        <v>7.68</v>
      </c>
      <c r="O28" s="36">
        <v>7.1</v>
      </c>
      <c r="P28" s="501" t="s">
        <v>158</v>
      </c>
      <c r="Q28" s="479"/>
      <c r="R28" s="38">
        <v>0.6</v>
      </c>
      <c r="S28" s="16" t="s">
        <v>165</v>
      </c>
      <c r="T28" s="12"/>
      <c r="U28" s="21"/>
      <c r="V28" s="231"/>
      <c r="W28" s="21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230" customFormat="1" ht="13.5" customHeight="1" x14ac:dyDescent="0.25">
      <c r="A29" s="16" t="s">
        <v>324</v>
      </c>
      <c r="B29" s="16"/>
      <c r="C29" s="16"/>
      <c r="D29" s="16"/>
      <c r="E29" s="16"/>
      <c r="F29" s="16"/>
      <c r="G29" s="16"/>
      <c r="H29" s="19">
        <f>N29</f>
        <v>9.08</v>
      </c>
      <c r="I29" s="29" t="s">
        <v>156</v>
      </c>
      <c r="J29" s="29">
        <f t="shared" si="2"/>
        <v>29.790026246719162</v>
      </c>
      <c r="K29" s="21" t="s">
        <v>157</v>
      </c>
      <c r="L29" s="21"/>
      <c r="M29" s="206"/>
      <c r="N29" s="29">
        <f>O29+C79-R29</f>
        <v>9.08</v>
      </c>
      <c r="O29" s="36">
        <v>8.5</v>
      </c>
      <c r="P29" s="501" t="s">
        <v>158</v>
      </c>
      <c r="Q29" s="479"/>
      <c r="R29" s="38">
        <v>0.6</v>
      </c>
      <c r="S29" s="16" t="s">
        <v>165</v>
      </c>
      <c r="T29" s="12"/>
      <c r="U29" s="21"/>
      <c r="V29" s="231"/>
      <c r="W29" s="21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230" customFormat="1" ht="13.5" customHeight="1" x14ac:dyDescent="0.25">
      <c r="A30" s="16" t="s">
        <v>322</v>
      </c>
      <c r="B30" s="16"/>
      <c r="C30" s="16"/>
      <c r="D30" s="16"/>
      <c r="E30" s="16"/>
      <c r="F30" s="16"/>
      <c r="G30" s="16"/>
      <c r="H30" s="19">
        <f>MIN(I94:I119)</f>
        <v>9.7800000000000011</v>
      </c>
      <c r="I30" s="29" t="s">
        <v>156</v>
      </c>
      <c r="J30" s="29">
        <f t="shared" ref="J30" si="3">CONVERT(H30,"m","ft")</f>
        <v>32.086614173228348</v>
      </c>
      <c r="K30" s="21" t="s">
        <v>157</v>
      </c>
      <c r="L30" s="21"/>
      <c r="M30" s="206"/>
      <c r="N30" s="29"/>
      <c r="O30" s="36"/>
      <c r="P30" s="232"/>
      <c r="R30" s="38"/>
      <c r="S30" s="16"/>
      <c r="T30" s="12"/>
      <c r="U30" s="21"/>
      <c r="V30" s="231"/>
      <c r="W30" s="21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3.5" customHeight="1" x14ac:dyDescent="0.25">
      <c r="A31" s="16" t="s">
        <v>29</v>
      </c>
      <c r="B31" s="16"/>
      <c r="C31" s="16"/>
      <c r="D31" s="16"/>
      <c r="E31" s="16"/>
      <c r="F31" s="16"/>
      <c r="G31" s="16"/>
      <c r="H31" s="19">
        <f>MIN(I92:I119)</f>
        <v>9.7800000000000011</v>
      </c>
      <c r="I31" s="29" t="s">
        <v>156</v>
      </c>
      <c r="J31" s="29">
        <f t="shared" si="0"/>
        <v>32.086614173228348</v>
      </c>
      <c r="K31" s="21" t="s">
        <v>157</v>
      </c>
      <c r="L31" s="21"/>
      <c r="M31" s="28"/>
      <c r="N31" s="29"/>
      <c r="O31" s="36"/>
      <c r="P31" s="37"/>
      <c r="Q31" s="37"/>
      <c r="R31" s="38"/>
      <c r="S31" s="16"/>
      <c r="T31" s="12"/>
      <c r="U31" s="21"/>
      <c r="V31" s="21"/>
      <c r="W31" s="2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3.5" customHeight="1" x14ac:dyDescent="0.25">
      <c r="A32" s="16" t="s">
        <v>166</v>
      </c>
      <c r="B32" s="16"/>
      <c r="C32" s="16"/>
      <c r="D32" s="16"/>
      <c r="E32" s="16"/>
      <c r="F32" s="16"/>
      <c r="G32" s="16"/>
      <c r="H32" s="19">
        <f>MIN(I95:I119)</f>
        <v>9.8000000000000007</v>
      </c>
      <c r="I32" s="29" t="s">
        <v>156</v>
      </c>
      <c r="J32" s="29">
        <f t="shared" si="0"/>
        <v>32.15223097112861</v>
      </c>
      <c r="K32" s="21" t="s">
        <v>157</v>
      </c>
      <c r="L32" s="21"/>
      <c r="M32" s="28"/>
      <c r="N32" s="29"/>
      <c r="O32" s="36"/>
      <c r="P32" s="37"/>
      <c r="Q32" s="37"/>
      <c r="R32" s="38"/>
      <c r="S32" s="16"/>
      <c r="T32" s="12"/>
      <c r="U32" s="21"/>
      <c r="V32" s="21"/>
      <c r="W32" s="21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3.5" customHeight="1" x14ac:dyDescent="0.25">
      <c r="A33" s="16" t="s">
        <v>167</v>
      </c>
      <c r="B33" s="16"/>
      <c r="C33" s="16"/>
      <c r="D33" s="16"/>
      <c r="E33" s="16"/>
      <c r="F33" s="16"/>
      <c r="G33" s="16"/>
      <c r="H33" s="19">
        <f>MIN(I92:I119)</f>
        <v>9.7800000000000011</v>
      </c>
      <c r="I33" s="29" t="s">
        <v>156</v>
      </c>
      <c r="J33" s="29">
        <f t="shared" si="0"/>
        <v>32.086614173228348</v>
      </c>
      <c r="K33" s="21" t="s">
        <v>157</v>
      </c>
      <c r="L33" s="21"/>
      <c r="M33" s="28"/>
      <c r="N33" s="29"/>
      <c r="O33" s="36"/>
      <c r="P33" s="501"/>
      <c r="Q33" s="479"/>
      <c r="R33" s="38"/>
      <c r="S33" s="16"/>
      <c r="T33" s="12"/>
      <c r="U33" s="21"/>
      <c r="V33" s="21"/>
      <c r="W33" s="2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3.5" customHeight="1" x14ac:dyDescent="0.25">
      <c r="A34" s="16" t="s">
        <v>168</v>
      </c>
      <c r="B34" s="16"/>
      <c r="C34" s="16"/>
      <c r="D34" s="16"/>
      <c r="E34" s="16"/>
      <c r="F34" s="16"/>
      <c r="G34" s="16"/>
      <c r="H34" s="19">
        <f>MIN(I95:I119)</f>
        <v>9.8000000000000007</v>
      </c>
      <c r="I34" s="29" t="s">
        <v>156</v>
      </c>
      <c r="J34" s="29">
        <f t="shared" si="0"/>
        <v>32.15223097112861</v>
      </c>
      <c r="K34" s="21" t="s">
        <v>157</v>
      </c>
      <c r="L34" s="21"/>
      <c r="M34" s="28"/>
      <c r="N34" s="29"/>
      <c r="O34" s="36"/>
      <c r="P34" s="37"/>
      <c r="Q34" s="37"/>
      <c r="R34" s="38"/>
      <c r="S34" s="16"/>
      <c r="T34" s="12"/>
      <c r="U34" s="21"/>
      <c r="V34" s="21"/>
      <c r="W34" s="2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6.75" customHeight="1" x14ac:dyDescent="0.25">
      <c r="A35" s="16"/>
      <c r="B35" s="16"/>
      <c r="C35" s="16"/>
      <c r="D35" s="16"/>
      <c r="E35" s="16"/>
      <c r="F35" s="16"/>
      <c r="G35" s="16"/>
      <c r="H35" s="12"/>
      <c r="I35" s="17"/>
      <c r="J35" s="29"/>
      <c r="K35" s="21"/>
      <c r="L35" s="21"/>
      <c r="M35" s="28"/>
      <c r="N35" s="29"/>
      <c r="O35" s="36"/>
      <c r="P35" s="39"/>
      <c r="Q35" s="16"/>
      <c r="R35" s="38"/>
      <c r="S35" s="16"/>
      <c r="T35" s="12"/>
      <c r="U35" s="21"/>
      <c r="V35" s="21"/>
      <c r="W35" s="2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3.5" customHeight="1" x14ac:dyDescent="0.25">
      <c r="A36" s="10" t="s">
        <v>34</v>
      </c>
      <c r="B36" s="16"/>
      <c r="C36" s="16"/>
      <c r="D36" s="16"/>
      <c r="E36" s="16"/>
      <c r="F36" s="16"/>
      <c r="G36" s="16"/>
      <c r="H36" s="12"/>
      <c r="I36" s="17"/>
      <c r="J36" s="29"/>
      <c r="K36" s="21"/>
      <c r="L36" s="21"/>
      <c r="M36" s="28"/>
      <c r="N36" s="29"/>
      <c r="O36" s="36"/>
      <c r="P36" s="501"/>
      <c r="Q36" s="479"/>
      <c r="R36" s="38"/>
      <c r="S36" s="16"/>
      <c r="T36" s="12"/>
      <c r="U36" s="21"/>
      <c r="V36" s="21"/>
      <c r="W36" s="2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223" customFormat="1" ht="13.5" customHeight="1" x14ac:dyDescent="0.25">
      <c r="A37" s="16" t="s">
        <v>316</v>
      </c>
      <c r="B37" s="16"/>
      <c r="C37" s="16"/>
      <c r="D37" s="16"/>
      <c r="E37" s="16"/>
      <c r="F37" s="16"/>
      <c r="G37" s="16"/>
      <c r="H37" s="19">
        <f>IF(MIN(I93:I116)&lt;N37,MIN(I93:I116),N37)</f>
        <v>7.6</v>
      </c>
      <c r="I37" s="29" t="s">
        <v>156</v>
      </c>
      <c r="J37" s="29">
        <f t="shared" ref="J37" si="4">CONVERT(H37,"m","ft")</f>
        <v>24.934383202099738</v>
      </c>
      <c r="K37" s="21" t="s">
        <v>157</v>
      </c>
      <c r="L37" s="21"/>
      <c r="M37" s="28"/>
      <c r="N37" s="29">
        <f>(O37+C80)</f>
        <v>7.6</v>
      </c>
      <c r="O37" s="36">
        <v>6.5</v>
      </c>
      <c r="P37" s="501"/>
      <c r="Q37" s="503"/>
      <c r="R37" s="38"/>
      <c r="S37" s="16"/>
      <c r="T37" s="12"/>
      <c r="U37" s="21"/>
      <c r="V37" s="21"/>
      <c r="W37" s="21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3.5" customHeight="1" x14ac:dyDescent="0.25">
      <c r="A38" s="16" t="s">
        <v>169</v>
      </c>
      <c r="B38" s="16"/>
      <c r="C38" s="16"/>
      <c r="D38" s="16"/>
      <c r="E38" s="16"/>
      <c r="F38" s="16"/>
      <c r="G38" s="16"/>
      <c r="H38" s="19">
        <f>MIN(I97:I119)</f>
        <v>9.8000000000000007</v>
      </c>
      <c r="I38" s="29" t="s">
        <v>156</v>
      </c>
      <c r="J38" s="29">
        <f t="shared" ref="J38:J46" si="5">CONVERT(H38,"m","ft")</f>
        <v>32.15223097112861</v>
      </c>
      <c r="K38" s="21" t="s">
        <v>157</v>
      </c>
      <c r="L38" s="21"/>
      <c r="M38" s="28"/>
      <c r="N38" s="29"/>
      <c r="O38" s="36"/>
      <c r="P38" s="501"/>
      <c r="Q38" s="479"/>
      <c r="R38" s="38"/>
      <c r="S38" s="16"/>
      <c r="T38" s="12"/>
      <c r="U38" s="21"/>
      <c r="V38" s="21"/>
      <c r="W38" s="2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3.5" customHeight="1" x14ac:dyDescent="0.25">
      <c r="A39" s="16" t="s">
        <v>170</v>
      </c>
      <c r="B39" s="16"/>
      <c r="C39" s="16"/>
      <c r="D39" s="16"/>
      <c r="E39" s="16"/>
      <c r="F39" s="16"/>
      <c r="G39" s="16"/>
      <c r="H39" s="19">
        <f>MIN(I97:I119)</f>
        <v>9.8000000000000007</v>
      </c>
      <c r="I39" s="29" t="s">
        <v>156</v>
      </c>
      <c r="J39" s="29">
        <f t="shared" si="5"/>
        <v>32.15223097112861</v>
      </c>
      <c r="K39" s="21" t="s">
        <v>157</v>
      </c>
      <c r="L39" s="21"/>
      <c r="M39" s="28"/>
      <c r="N39" s="29"/>
      <c r="O39" s="36"/>
      <c r="P39" s="501"/>
      <c r="Q39" s="479"/>
      <c r="R39" s="38"/>
      <c r="S39" s="16"/>
      <c r="T39" s="12"/>
      <c r="U39" s="21"/>
      <c r="V39" s="21"/>
      <c r="W39" s="21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3.5" customHeight="1" x14ac:dyDescent="0.25">
      <c r="A40" s="16" t="s">
        <v>39</v>
      </c>
      <c r="B40" s="16"/>
      <c r="C40" s="16"/>
      <c r="D40" s="16"/>
      <c r="E40" s="16"/>
      <c r="F40" s="16"/>
      <c r="G40" s="16"/>
      <c r="H40" s="19">
        <f>IF(MIN(I96:I119)&lt;N40,MIN(I96:I119),N40)</f>
        <v>9.8000000000000007</v>
      </c>
      <c r="I40" s="29" t="s">
        <v>156</v>
      </c>
      <c r="J40" s="29">
        <f t="shared" si="5"/>
        <v>32.15223097112861</v>
      </c>
      <c r="K40" s="21" t="s">
        <v>157</v>
      </c>
      <c r="L40" s="21"/>
      <c r="M40" s="28"/>
      <c r="N40" s="29">
        <f>O40+C80-R40</f>
        <v>10.5</v>
      </c>
      <c r="O40" s="36">
        <v>10</v>
      </c>
      <c r="P40" s="501" t="s">
        <v>158</v>
      </c>
      <c r="Q40" s="503"/>
      <c r="R40" s="38">
        <v>0.6</v>
      </c>
      <c r="S40" s="16"/>
      <c r="T40" s="12"/>
      <c r="U40" s="21"/>
      <c r="V40" s="21"/>
      <c r="W40" s="21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3.5" customHeight="1" x14ac:dyDescent="0.25">
      <c r="A41" s="16" t="s">
        <v>166</v>
      </c>
      <c r="B41" s="16"/>
      <c r="C41" s="16"/>
      <c r="D41" s="16"/>
      <c r="E41" s="16"/>
      <c r="F41" s="16"/>
      <c r="G41" s="16"/>
      <c r="H41" s="19">
        <f>MIN(I98:I119)</f>
        <v>9.8000000000000007</v>
      </c>
      <c r="I41" s="29" t="s">
        <v>156</v>
      </c>
      <c r="J41" s="29">
        <f t="shared" si="5"/>
        <v>32.15223097112861</v>
      </c>
      <c r="K41" s="21" t="s">
        <v>157</v>
      </c>
      <c r="L41" s="21"/>
      <c r="M41" s="28"/>
      <c r="N41" s="29"/>
      <c r="O41" s="36"/>
      <c r="P41" s="40"/>
      <c r="Q41" s="41"/>
      <c r="R41" s="38"/>
      <c r="S41" s="16"/>
      <c r="T41" s="12"/>
      <c r="U41" s="21"/>
      <c r="V41" s="21"/>
      <c r="W41" s="21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3.5" customHeight="1" x14ac:dyDescent="0.25">
      <c r="A42" s="16" t="s">
        <v>171</v>
      </c>
      <c r="B42" s="16"/>
      <c r="C42" s="16"/>
      <c r="D42" s="16"/>
      <c r="E42" s="16"/>
      <c r="F42" s="16"/>
      <c r="G42" s="16"/>
      <c r="H42" s="19">
        <f>IF(MIN(I96:I119)&lt;N42,MIN(I96:I119),N42)</f>
        <v>9.8000000000000007</v>
      </c>
      <c r="I42" s="29" t="s">
        <v>156</v>
      </c>
      <c r="J42" s="29">
        <f t="shared" si="5"/>
        <v>32.15223097112861</v>
      </c>
      <c r="K42" s="21" t="s">
        <v>157</v>
      </c>
      <c r="L42" s="21"/>
      <c r="M42" s="28"/>
      <c r="N42" s="29">
        <f>O42+C80-R42</f>
        <v>10.5</v>
      </c>
      <c r="O42" s="36">
        <v>10</v>
      </c>
      <c r="P42" s="501" t="s">
        <v>158</v>
      </c>
      <c r="Q42" s="503"/>
      <c r="R42" s="38">
        <v>0.6</v>
      </c>
      <c r="S42" s="16"/>
      <c r="T42" s="12"/>
      <c r="U42" s="21"/>
      <c r="V42" s="21"/>
      <c r="W42" s="21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3.5" customHeight="1" thickBot="1" x14ac:dyDescent="0.3">
      <c r="A43" s="16" t="s">
        <v>166</v>
      </c>
      <c r="B43" s="16"/>
      <c r="C43" s="16"/>
      <c r="D43" s="16"/>
      <c r="E43" s="16"/>
      <c r="F43" s="16"/>
      <c r="G43" s="16"/>
      <c r="H43" s="19">
        <f>MIN(I98:I119)</f>
        <v>9.8000000000000007</v>
      </c>
      <c r="I43" s="29" t="s">
        <v>156</v>
      </c>
      <c r="J43" s="29">
        <f t="shared" si="5"/>
        <v>32.15223097112861</v>
      </c>
      <c r="K43" s="21" t="s">
        <v>157</v>
      </c>
      <c r="L43" s="21"/>
      <c r="M43" s="28"/>
      <c r="N43" s="29"/>
      <c r="O43" s="36"/>
      <c r="P43" s="37"/>
      <c r="Q43" s="37"/>
      <c r="R43" s="38"/>
      <c r="S43" s="16"/>
      <c r="T43" s="12"/>
      <c r="U43" s="21"/>
      <c r="V43" s="21"/>
      <c r="W43" s="21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207" customFormat="1" ht="13.5" customHeight="1" thickBot="1" x14ac:dyDescent="0.35">
      <c r="A44" s="16" t="s">
        <v>294</v>
      </c>
      <c r="B44" s="16"/>
      <c r="C44" s="16"/>
      <c r="D44" s="16"/>
      <c r="E44" s="16"/>
      <c r="F44" s="16"/>
      <c r="G44" s="16"/>
      <c r="H44" s="19">
        <f>IF(MIN(I103:I119)&lt;N44,MIN(I103:I119),N44)</f>
        <v>9.84</v>
      </c>
      <c r="I44" s="29" t="s">
        <v>156</v>
      </c>
      <c r="J44" s="29">
        <f t="shared" si="5"/>
        <v>32.283464566929133</v>
      </c>
      <c r="K44" s="21" t="s">
        <v>157</v>
      </c>
      <c r="L44" s="21"/>
      <c r="M44" s="206"/>
      <c r="N44" s="42">
        <f>W44</f>
        <v>10.26</v>
      </c>
      <c r="O44" s="36">
        <v>9.9</v>
      </c>
      <c r="P44" s="501" t="s">
        <v>158</v>
      </c>
      <c r="Q44" s="503"/>
      <c r="R44" s="43">
        <v>0.6</v>
      </c>
      <c r="S44" s="435">
        <f>AVERAGE(C80,C81)</f>
        <v>0.96</v>
      </c>
      <c r="T44" s="436" t="s">
        <v>172</v>
      </c>
      <c r="U44" s="437"/>
      <c r="V44" s="438">
        <f>O44+S44-R44</f>
        <v>10.26</v>
      </c>
      <c r="W44" s="438">
        <f>ROUNDDOWN(V44,2)</f>
        <v>10.26</v>
      </c>
      <c r="X44" s="504" t="s">
        <v>173</v>
      </c>
      <c r="Y44" s="505"/>
      <c r="Z44" s="505"/>
      <c r="AA44" s="50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207" customFormat="1" ht="13.5" customHeight="1" thickBot="1" x14ac:dyDescent="0.3">
      <c r="A45" s="16" t="s">
        <v>295</v>
      </c>
      <c r="B45" s="16"/>
      <c r="C45" s="16"/>
      <c r="D45" s="16"/>
      <c r="E45" s="16"/>
      <c r="F45" s="16"/>
      <c r="G45" s="16"/>
      <c r="H45" s="19">
        <f>IF(MIN(I103:I119)&lt;N45,MIN(I103:I119),N45)</f>
        <v>9.84</v>
      </c>
      <c r="I45" s="29" t="s">
        <v>156</v>
      </c>
      <c r="J45" s="29">
        <f t="shared" si="5"/>
        <v>32.283464566929133</v>
      </c>
      <c r="K45" s="21" t="s">
        <v>157</v>
      </c>
      <c r="L45" s="21"/>
      <c r="M45" s="206"/>
      <c r="N45" s="42">
        <f>O45+T45-R45</f>
        <v>10.4</v>
      </c>
      <c r="O45" s="36">
        <v>10</v>
      </c>
      <c r="P45" s="501" t="s">
        <v>158</v>
      </c>
      <c r="Q45" s="503"/>
      <c r="R45" s="43">
        <v>0.6</v>
      </c>
      <c r="S45" s="439">
        <f>C81+(399.5-368)/48*(C80-C81)</f>
        <v>1.0037500000000001</v>
      </c>
      <c r="T45" s="440">
        <f>ROUNDDOWN(S45,2)</f>
        <v>1</v>
      </c>
      <c r="U45" s="509" t="s">
        <v>360</v>
      </c>
      <c r="V45" s="510"/>
      <c r="W45" s="510"/>
      <c r="X45" s="510"/>
      <c r="Y45" s="510"/>
      <c r="Z45" s="510"/>
      <c r="AA45" s="511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3.5" customHeight="1" x14ac:dyDescent="0.25">
      <c r="A46" s="16" t="s">
        <v>42</v>
      </c>
      <c r="B46" s="16"/>
      <c r="C46" s="16"/>
      <c r="D46" s="16"/>
      <c r="E46" s="16"/>
      <c r="F46" s="16"/>
      <c r="G46" s="16"/>
      <c r="H46" s="19">
        <f>MIN(I103:I119)</f>
        <v>9.84</v>
      </c>
      <c r="I46" s="29" t="s">
        <v>156</v>
      </c>
      <c r="J46" s="29">
        <f t="shared" si="5"/>
        <v>32.283464566929133</v>
      </c>
      <c r="K46" s="21" t="s">
        <v>157</v>
      </c>
      <c r="L46" s="21"/>
      <c r="M46" s="28"/>
      <c r="N46" s="29"/>
      <c r="O46" s="36"/>
      <c r="P46" s="501"/>
      <c r="Q46" s="479"/>
      <c r="R46" s="38"/>
      <c r="S46" s="16"/>
      <c r="T46" s="12"/>
      <c r="U46" s="21"/>
      <c r="V46" s="21"/>
      <c r="W46" s="21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6" customHeight="1" x14ac:dyDescent="0.25">
      <c r="A47" s="16"/>
      <c r="B47" s="16"/>
      <c r="C47" s="16"/>
      <c r="D47" s="16"/>
      <c r="E47" s="16"/>
      <c r="F47" s="16"/>
      <c r="G47" s="16"/>
      <c r="H47" s="12"/>
      <c r="I47" s="17"/>
      <c r="J47" s="29"/>
      <c r="K47" s="21"/>
      <c r="L47" s="21"/>
      <c r="M47" s="28"/>
      <c r="N47" s="29"/>
      <c r="O47" s="36"/>
      <c r="P47" s="39"/>
      <c r="Q47" s="16"/>
      <c r="R47" s="38"/>
      <c r="S47" s="16"/>
      <c r="T47" s="12"/>
      <c r="U47" s="21"/>
      <c r="V47" s="21"/>
      <c r="W47" s="21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3.5" customHeight="1" x14ac:dyDescent="0.25">
      <c r="A48" s="10" t="s">
        <v>174</v>
      </c>
      <c r="B48" s="16"/>
      <c r="C48" s="16"/>
      <c r="D48" s="16"/>
      <c r="E48" s="16"/>
      <c r="F48" s="16"/>
      <c r="G48" s="16"/>
      <c r="H48" s="12"/>
      <c r="I48" s="17"/>
      <c r="J48" s="29"/>
      <c r="K48" s="21"/>
      <c r="L48" s="21"/>
      <c r="M48" s="28"/>
      <c r="N48" s="29"/>
      <c r="O48" s="36"/>
      <c r="P48" s="501"/>
      <c r="Q48" s="479"/>
      <c r="R48" s="38"/>
      <c r="S48" s="16"/>
      <c r="T48" s="12"/>
      <c r="U48" s="21"/>
      <c r="V48" s="21"/>
      <c r="W48" s="21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3.5" customHeight="1" x14ac:dyDescent="0.25">
      <c r="A49" s="16" t="s">
        <v>175</v>
      </c>
      <c r="B49" s="16"/>
      <c r="C49" s="16"/>
      <c r="D49" s="16"/>
      <c r="E49" s="16"/>
      <c r="F49" s="16"/>
      <c r="G49" s="16"/>
      <c r="H49" s="19">
        <f>IF(MIN(I105:I119)&lt;N49,MIN(I105:I119),N49)</f>
        <v>8.6199999999999992</v>
      </c>
      <c r="I49" s="29" t="s">
        <v>156</v>
      </c>
      <c r="J49" s="29">
        <f>CONVERT(H49,"m","ft")</f>
        <v>28.28083989501312</v>
      </c>
      <c r="K49" s="21" t="s">
        <v>157</v>
      </c>
      <c r="L49" s="21"/>
      <c r="M49" s="28"/>
      <c r="N49" s="29">
        <f>(O49+C81-R49)</f>
        <v>8.6199999999999992</v>
      </c>
      <c r="O49" s="36">
        <v>8.1</v>
      </c>
      <c r="P49" s="501" t="s">
        <v>158</v>
      </c>
      <c r="Q49" s="479"/>
      <c r="R49" s="38">
        <v>0.3</v>
      </c>
      <c r="S49" s="16"/>
      <c r="T49" s="12"/>
      <c r="U49" s="21"/>
      <c r="V49" s="21"/>
      <c r="W49" s="2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3.5" customHeight="1" x14ac:dyDescent="0.25">
      <c r="A50" s="16" t="s">
        <v>45</v>
      </c>
      <c r="B50" s="16"/>
      <c r="C50" s="16"/>
      <c r="D50" s="16"/>
      <c r="E50" s="16"/>
      <c r="F50" s="16"/>
      <c r="G50" s="16"/>
      <c r="H50" s="19">
        <f>IF(MIN(I105:I119)&lt;N50,MIN(I105:I119),N50)</f>
        <v>8.32</v>
      </c>
      <c r="I50" s="29" t="s">
        <v>156</v>
      </c>
      <c r="J50" s="29">
        <f>CONVERT(H50,"m","ft")</f>
        <v>27.296587926509186</v>
      </c>
      <c r="K50" s="21" t="s">
        <v>157</v>
      </c>
      <c r="L50" s="21"/>
      <c r="M50" s="28"/>
      <c r="N50" s="29">
        <f>(O50+C81-R50)</f>
        <v>8.32</v>
      </c>
      <c r="O50" s="36">
        <v>7.5</v>
      </c>
      <c r="P50" s="501" t="s">
        <v>176</v>
      </c>
      <c r="Q50" s="479"/>
      <c r="R50" s="38"/>
      <c r="S50" s="16"/>
      <c r="T50" s="12"/>
      <c r="U50" s="21"/>
      <c r="V50" s="21"/>
      <c r="W50" s="21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3.5" customHeight="1" x14ac:dyDescent="0.25">
      <c r="A51" s="16" t="s">
        <v>46</v>
      </c>
      <c r="B51" s="16"/>
      <c r="C51" s="16"/>
      <c r="D51" s="16"/>
      <c r="E51" s="16"/>
      <c r="F51" s="16"/>
      <c r="G51" s="16"/>
      <c r="H51" s="19">
        <f>MIN(I105:I119)</f>
        <v>9.84</v>
      </c>
      <c r="I51" s="29" t="s">
        <v>156</v>
      </c>
      <c r="J51" s="29">
        <f>CONVERT(H51,"m","ft")</f>
        <v>32.283464566929133</v>
      </c>
      <c r="K51" s="21" t="s">
        <v>157</v>
      </c>
      <c r="L51" s="21"/>
      <c r="M51" s="28"/>
      <c r="N51" s="29"/>
      <c r="O51" s="36"/>
      <c r="P51" s="501"/>
      <c r="Q51" s="479"/>
      <c r="R51" s="38"/>
      <c r="S51" s="16"/>
      <c r="T51" s="12"/>
      <c r="U51" s="21"/>
      <c r="V51" s="21"/>
      <c r="W51" s="21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6" customHeight="1" x14ac:dyDescent="0.25">
      <c r="A52" s="16"/>
      <c r="B52" s="16"/>
      <c r="C52" s="16"/>
      <c r="D52" s="16"/>
      <c r="E52" s="16"/>
      <c r="F52" s="16"/>
      <c r="G52" s="16"/>
      <c r="H52" s="12"/>
      <c r="I52" s="17"/>
      <c r="J52" s="29"/>
      <c r="K52" s="21"/>
      <c r="L52" s="21"/>
      <c r="M52" s="28"/>
      <c r="N52" s="29"/>
      <c r="O52" s="36"/>
      <c r="P52" s="39"/>
      <c r="Q52" s="16"/>
      <c r="R52" s="38"/>
      <c r="S52" s="16"/>
      <c r="T52" s="12"/>
      <c r="U52" s="21"/>
      <c r="V52" s="21"/>
      <c r="W52" s="21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3.5" customHeight="1" x14ac:dyDescent="0.25">
      <c r="A53" s="10" t="s">
        <v>47</v>
      </c>
      <c r="B53" s="16"/>
      <c r="C53" s="16"/>
      <c r="D53" s="16"/>
      <c r="E53" s="16"/>
      <c r="F53" s="16"/>
      <c r="G53" s="16"/>
      <c r="H53" s="12"/>
      <c r="I53" s="17"/>
      <c r="J53" s="29"/>
      <c r="K53" s="21"/>
      <c r="L53" s="21"/>
      <c r="M53" s="28"/>
      <c r="N53" s="29"/>
      <c r="O53" s="36"/>
      <c r="P53" s="501"/>
      <c r="Q53" s="479"/>
      <c r="R53" s="38"/>
      <c r="S53" s="16"/>
      <c r="T53" s="12"/>
      <c r="U53" s="21"/>
      <c r="V53" s="21"/>
      <c r="W53" s="21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3.5" customHeight="1" x14ac:dyDescent="0.25">
      <c r="A54" s="16" t="s">
        <v>177</v>
      </c>
      <c r="B54" s="16"/>
      <c r="C54" s="16"/>
      <c r="D54" s="16"/>
      <c r="E54" s="16"/>
      <c r="F54" s="16"/>
      <c r="G54" s="16"/>
      <c r="H54" s="19">
        <f>IF(MIN(I107:I119)&lt;N54,MIN(I107:I119),N54)</f>
        <v>9.84</v>
      </c>
      <c r="I54" s="29" t="s">
        <v>156</v>
      </c>
      <c r="J54" s="29">
        <f>CONVERT(H54,"m","ft")</f>
        <v>32.283464566929133</v>
      </c>
      <c r="K54" s="21" t="s">
        <v>157</v>
      </c>
      <c r="L54" s="21"/>
      <c r="M54" s="28"/>
      <c r="N54" s="29">
        <f>+(O54+C82-R54)</f>
        <v>10.330000000000002</v>
      </c>
      <c r="O54" s="36">
        <v>10.050000000000001</v>
      </c>
      <c r="P54" s="501" t="s">
        <v>158</v>
      </c>
      <c r="Q54" s="479"/>
      <c r="R54" s="38">
        <v>0.6</v>
      </c>
      <c r="S54" s="16"/>
      <c r="T54" s="12"/>
      <c r="U54" s="21"/>
      <c r="V54" s="21"/>
      <c r="W54" s="21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3.5" customHeight="1" x14ac:dyDescent="0.25">
      <c r="A55" s="16" t="s">
        <v>49</v>
      </c>
      <c r="B55" s="16"/>
      <c r="C55" s="16"/>
      <c r="D55" s="16"/>
      <c r="E55" s="16"/>
      <c r="F55" s="16"/>
      <c r="G55" s="16"/>
      <c r="H55" s="19">
        <f>IF(MIN(I107:I119)&lt;N55,MIN(I107:I119),N55)</f>
        <v>9.84</v>
      </c>
      <c r="I55" s="29" t="s">
        <v>156</v>
      </c>
      <c r="J55" s="29">
        <f>CONVERT(H55,"m","ft")</f>
        <v>32.283464566929133</v>
      </c>
      <c r="K55" s="21" t="s">
        <v>157</v>
      </c>
      <c r="L55" s="21"/>
      <c r="M55" s="28"/>
      <c r="N55" s="29">
        <f>(O55+C82-R55)</f>
        <v>10.330000000000002</v>
      </c>
      <c r="O55" s="36">
        <v>10.050000000000001</v>
      </c>
      <c r="P55" s="501" t="s">
        <v>158</v>
      </c>
      <c r="Q55" s="479"/>
      <c r="R55" s="38">
        <v>0.6</v>
      </c>
      <c r="S55" s="16"/>
      <c r="T55" s="12"/>
      <c r="U55" s="21"/>
      <c r="V55" s="21"/>
      <c r="W55" s="21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3.5" customHeight="1" x14ac:dyDescent="0.25">
      <c r="A56" s="16" t="s">
        <v>50</v>
      </c>
      <c r="B56" s="16"/>
      <c r="C56" s="16"/>
      <c r="D56" s="16"/>
      <c r="E56" s="16"/>
      <c r="F56" s="16"/>
      <c r="G56" s="16"/>
      <c r="H56" s="19">
        <f>IF(MIN(I107:I119)&lt;N56,MIN(I107:I119),N56)</f>
        <v>9.84</v>
      </c>
      <c r="I56" s="29" t="s">
        <v>156</v>
      </c>
      <c r="J56" s="29">
        <f>CONVERT(H56,"m","ft")</f>
        <v>32.283464566929133</v>
      </c>
      <c r="K56" s="21" t="s">
        <v>157</v>
      </c>
      <c r="L56" s="21"/>
      <c r="M56" s="28"/>
      <c r="N56" s="29">
        <f>(O56+C82-R56)</f>
        <v>10.330000000000002</v>
      </c>
      <c r="O56" s="36">
        <v>10.050000000000001</v>
      </c>
      <c r="P56" s="501" t="s">
        <v>158</v>
      </c>
      <c r="Q56" s="479"/>
      <c r="R56" s="38">
        <v>0.6</v>
      </c>
      <c r="S56" s="16"/>
      <c r="T56" s="12"/>
      <c r="U56" s="21"/>
      <c r="V56" s="21"/>
      <c r="W56" s="21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3.5" customHeight="1" x14ac:dyDescent="0.25">
      <c r="A57" s="16" t="s">
        <v>51</v>
      </c>
      <c r="B57" s="16"/>
      <c r="C57" s="16"/>
      <c r="D57" s="16"/>
      <c r="E57" s="16"/>
      <c r="F57" s="16"/>
      <c r="G57" s="16"/>
      <c r="H57" s="19">
        <f>MIN(I107:I119)</f>
        <v>9.84</v>
      </c>
      <c r="I57" s="29" t="s">
        <v>156</v>
      </c>
      <c r="J57" s="29">
        <f>CONVERT(H57,"m","ft")</f>
        <v>32.283464566929133</v>
      </c>
      <c r="K57" s="21" t="s">
        <v>157</v>
      </c>
      <c r="L57" s="21"/>
      <c r="M57" s="28"/>
      <c r="N57" s="29"/>
      <c r="O57" s="36"/>
      <c r="P57" s="501"/>
      <c r="Q57" s="479"/>
      <c r="R57" s="38"/>
      <c r="S57" s="16"/>
      <c r="T57" s="12"/>
      <c r="U57" s="21"/>
      <c r="V57" s="21"/>
      <c r="W57" s="21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3.5" customHeight="1" x14ac:dyDescent="0.25">
      <c r="A58" s="16" t="s">
        <v>52</v>
      </c>
      <c r="B58" s="16"/>
      <c r="C58" s="16"/>
      <c r="D58" s="16"/>
      <c r="E58" s="16"/>
      <c r="F58" s="16"/>
      <c r="G58" s="16"/>
      <c r="H58" s="19">
        <f>MIN(I107:I119)</f>
        <v>9.84</v>
      </c>
      <c r="I58" s="29" t="s">
        <v>156</v>
      </c>
      <c r="J58" s="29">
        <f>CONVERT(H58,"m","ft")</f>
        <v>32.283464566929133</v>
      </c>
      <c r="K58" s="21" t="s">
        <v>157</v>
      </c>
      <c r="L58" s="21"/>
      <c r="M58" s="28"/>
      <c r="N58" s="29"/>
      <c r="O58" s="36"/>
      <c r="P58" s="501"/>
      <c r="Q58" s="479"/>
      <c r="R58" s="38"/>
      <c r="S58" s="16"/>
      <c r="T58" s="12"/>
      <c r="U58" s="21"/>
      <c r="V58" s="21"/>
      <c r="W58" s="21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6" customHeight="1" x14ac:dyDescent="0.25">
      <c r="A59" s="16"/>
      <c r="B59" s="16"/>
      <c r="C59" s="16"/>
      <c r="D59" s="16"/>
      <c r="E59" s="16"/>
      <c r="F59" s="16"/>
      <c r="G59" s="16"/>
      <c r="H59" s="12"/>
      <c r="I59" s="17"/>
      <c r="J59" s="29"/>
      <c r="K59" s="21"/>
      <c r="L59" s="21"/>
      <c r="M59" s="28"/>
      <c r="N59" s="29"/>
      <c r="O59" s="36"/>
      <c r="P59" s="39"/>
      <c r="Q59" s="16"/>
      <c r="R59" s="38"/>
      <c r="S59" s="16"/>
      <c r="T59" s="12"/>
      <c r="U59" s="21"/>
      <c r="V59" s="21"/>
      <c r="W59" s="21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3.5" customHeight="1" x14ac:dyDescent="0.25">
      <c r="A60" s="10" t="s">
        <v>53</v>
      </c>
      <c r="B60" s="16"/>
      <c r="C60" s="16"/>
      <c r="D60" s="16"/>
      <c r="E60" s="16"/>
      <c r="F60" s="16"/>
      <c r="G60" s="16"/>
      <c r="H60" s="19"/>
      <c r="I60" s="29"/>
      <c r="J60" s="29"/>
      <c r="K60" s="21"/>
      <c r="L60" s="21"/>
      <c r="M60" s="28"/>
      <c r="N60" s="29"/>
      <c r="O60" s="36"/>
      <c r="P60" s="501"/>
      <c r="Q60" s="479"/>
      <c r="R60" s="38"/>
      <c r="S60" s="16"/>
      <c r="T60" s="12"/>
      <c r="U60" s="21"/>
      <c r="V60" s="21"/>
      <c r="W60" s="21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3.5" customHeight="1" x14ac:dyDescent="0.25">
      <c r="A61" s="16" t="s">
        <v>178</v>
      </c>
      <c r="B61" s="16"/>
      <c r="C61" s="16"/>
      <c r="D61" s="16"/>
      <c r="E61" s="16"/>
      <c r="F61" s="16"/>
      <c r="G61" s="16"/>
      <c r="H61" s="19">
        <f>IF(MIN(I108:I119)&lt;N61,MIN(I108:I119),N61)</f>
        <v>9.84</v>
      </c>
      <c r="I61" s="29" t="s">
        <v>156</v>
      </c>
      <c r="J61" s="29">
        <f>CONVERT(H61,"m","ft")</f>
        <v>32.283464566929133</v>
      </c>
      <c r="K61" s="21" t="s">
        <v>157</v>
      </c>
      <c r="L61" s="21"/>
      <c r="M61" s="28"/>
      <c r="N61" s="29">
        <f>(O61+C83-R61)</f>
        <v>10.55</v>
      </c>
      <c r="O61" s="36">
        <v>10.6</v>
      </c>
      <c r="P61" s="501" t="s">
        <v>158</v>
      </c>
      <c r="Q61" s="479"/>
      <c r="R61" s="38">
        <v>0.6</v>
      </c>
      <c r="S61" s="16"/>
      <c r="T61" s="12"/>
      <c r="U61" s="21"/>
      <c r="V61" s="21"/>
      <c r="W61" s="21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3.5" customHeight="1" x14ac:dyDescent="0.25">
      <c r="A62" s="16" t="s">
        <v>55</v>
      </c>
      <c r="B62" s="16"/>
      <c r="C62" s="16"/>
      <c r="D62" s="16"/>
      <c r="E62" s="16"/>
      <c r="F62" s="16"/>
      <c r="G62" s="16"/>
      <c r="H62" s="19">
        <f>MIN(I108:I119)</f>
        <v>9.84</v>
      </c>
      <c r="I62" s="29" t="s">
        <v>156</v>
      </c>
      <c r="J62" s="29">
        <f>CONVERT(H62,"m","ft")</f>
        <v>32.283464566929133</v>
      </c>
      <c r="K62" s="21" t="s">
        <v>157</v>
      </c>
      <c r="L62" s="21"/>
      <c r="M62" s="28"/>
      <c r="N62" s="29">
        <f>(O62+C83-R62)</f>
        <v>10.55</v>
      </c>
      <c r="O62" s="36">
        <v>10.6</v>
      </c>
      <c r="P62" s="501" t="s">
        <v>158</v>
      </c>
      <c r="Q62" s="479"/>
      <c r="R62" s="38">
        <v>0.6</v>
      </c>
      <c r="S62" s="16"/>
      <c r="T62" s="12"/>
      <c r="U62" s="21"/>
      <c r="V62" s="21"/>
      <c r="W62" s="2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3.5" customHeight="1" x14ac:dyDescent="0.25">
      <c r="A63" s="16" t="s">
        <v>56</v>
      </c>
      <c r="B63" s="16"/>
      <c r="C63" s="16"/>
      <c r="D63" s="16"/>
      <c r="E63" s="16"/>
      <c r="F63" s="16"/>
      <c r="G63" s="16"/>
      <c r="H63" s="19">
        <f>MIN(I109:I119)</f>
        <v>9.84</v>
      </c>
      <c r="I63" s="29" t="s">
        <v>156</v>
      </c>
      <c r="J63" s="29">
        <f>CONVERT(H63,"m","ft")</f>
        <v>32.283464566929133</v>
      </c>
      <c r="K63" s="21" t="s">
        <v>157</v>
      </c>
      <c r="L63" s="21"/>
      <c r="M63" s="28"/>
      <c r="N63" s="29"/>
      <c r="O63" s="36"/>
      <c r="P63" s="37"/>
      <c r="Q63" s="37"/>
      <c r="R63" s="38"/>
      <c r="S63" s="16"/>
      <c r="T63" s="12"/>
      <c r="U63" s="21"/>
      <c r="V63" s="21"/>
      <c r="W63" s="21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6" customHeight="1" x14ac:dyDescent="0.25">
      <c r="A64" s="16"/>
      <c r="B64" s="16"/>
      <c r="C64" s="16"/>
      <c r="D64" s="16"/>
      <c r="E64" s="16"/>
      <c r="F64" s="16"/>
      <c r="G64" s="16"/>
      <c r="H64" s="12"/>
      <c r="I64" s="17"/>
      <c r="J64" s="29"/>
      <c r="K64" s="21"/>
      <c r="L64" s="21"/>
      <c r="M64" s="28"/>
      <c r="N64" s="29"/>
      <c r="O64" s="36"/>
      <c r="P64" s="39"/>
      <c r="Q64" s="16"/>
      <c r="R64" s="38"/>
      <c r="S64" s="16"/>
      <c r="T64" s="12"/>
      <c r="U64" s="21"/>
      <c r="V64" s="21"/>
      <c r="W64" s="21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3.5" customHeight="1" x14ac:dyDescent="0.25">
      <c r="A65" s="10" t="s">
        <v>58</v>
      </c>
      <c r="B65" s="16"/>
      <c r="C65" s="16"/>
      <c r="D65" s="16"/>
      <c r="E65" s="16"/>
      <c r="F65" s="16"/>
      <c r="G65" s="16"/>
      <c r="H65" s="19">
        <f>N65</f>
        <v>9.66</v>
      </c>
      <c r="I65" s="29" t="s">
        <v>156</v>
      </c>
      <c r="J65" s="29">
        <f>CONVERT(H65,"m","ft")</f>
        <v>31.69291338582677</v>
      </c>
      <c r="K65" s="21" t="s">
        <v>157</v>
      </c>
      <c r="L65" s="21"/>
      <c r="M65" s="28"/>
      <c r="N65" s="29">
        <f>(O65+C84-R65)</f>
        <v>9.66</v>
      </c>
      <c r="O65" s="44">
        <v>9.6</v>
      </c>
      <c r="P65" s="501" t="s">
        <v>158</v>
      </c>
      <c r="Q65" s="479"/>
      <c r="R65" s="45">
        <v>0.6</v>
      </c>
      <c r="S65" s="16"/>
      <c r="T65" s="12"/>
      <c r="U65" s="21"/>
      <c r="V65" s="21"/>
      <c r="W65" s="21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s="313" customFormat="1" ht="6" customHeight="1" x14ac:dyDescent="0.25">
      <c r="A66" s="10"/>
      <c r="B66" s="16"/>
      <c r="C66" s="16"/>
      <c r="D66" s="16"/>
      <c r="E66" s="16"/>
      <c r="F66" s="16"/>
      <c r="G66" s="16"/>
      <c r="H66" s="19"/>
      <c r="I66" s="29"/>
      <c r="J66" s="29"/>
      <c r="K66" s="21"/>
      <c r="L66" s="21"/>
      <c r="M66" s="206"/>
      <c r="N66" s="29"/>
      <c r="O66" s="318"/>
      <c r="P66" s="315"/>
      <c r="R66" s="319"/>
      <c r="S66" s="16"/>
      <c r="T66" s="12"/>
      <c r="U66" s="21"/>
      <c r="V66" s="21"/>
      <c r="W66" s="21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s="313" customFormat="1" ht="13.5" customHeight="1" x14ac:dyDescent="0.25">
      <c r="A67" s="138" t="s">
        <v>60</v>
      </c>
      <c r="B67" s="16"/>
      <c r="C67" s="16"/>
      <c r="D67" s="16"/>
      <c r="E67" s="16"/>
      <c r="F67" s="16"/>
      <c r="G67" s="16"/>
      <c r="H67" s="19">
        <f>IF(MIN(N67)&lt;10.5,MIN(N67),10.5)</f>
        <v>10.35</v>
      </c>
      <c r="I67" s="29" t="s">
        <v>156</v>
      </c>
      <c r="J67" s="29">
        <f>CONVERT(H67,"m","ft")</f>
        <v>33.95669291338583</v>
      </c>
      <c r="K67" s="21" t="s">
        <v>157</v>
      </c>
      <c r="L67" s="21"/>
      <c r="M67" s="28"/>
      <c r="N67" s="29">
        <f>O67+C86-R67</f>
        <v>10.35</v>
      </c>
      <c r="O67" s="320">
        <v>11</v>
      </c>
      <c r="P67" s="501" t="s">
        <v>158</v>
      </c>
      <c r="Q67" s="479"/>
      <c r="R67" s="45">
        <v>0.6</v>
      </c>
      <c r="S67" s="16"/>
      <c r="T67" s="12"/>
      <c r="U67" s="21"/>
      <c r="V67" s="21"/>
      <c r="W67" s="21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 customHeight="1" x14ac:dyDescent="0.25">
      <c r="A68" s="10"/>
      <c r="B68" s="16"/>
      <c r="C68" s="16"/>
      <c r="D68" s="16"/>
      <c r="E68" s="16"/>
      <c r="F68" s="16"/>
      <c r="G68" s="16"/>
      <c r="H68" s="20"/>
      <c r="I68" s="20"/>
      <c r="J68" s="20"/>
      <c r="K68" s="16"/>
      <c r="L68" s="16"/>
      <c r="M68" s="28"/>
      <c r="N68" s="46"/>
      <c r="O68" s="324" t="s">
        <v>342</v>
      </c>
      <c r="P68" s="502"/>
      <c r="Q68" s="479"/>
      <c r="R68" s="12"/>
      <c r="S68" s="16"/>
      <c r="T68" s="12"/>
      <c r="U68" s="21"/>
      <c r="V68" s="21"/>
      <c r="W68" s="21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3.75" customHeight="1" x14ac:dyDescent="0.25">
      <c r="A69" s="47"/>
      <c r="B69" s="48"/>
      <c r="C69" s="48"/>
      <c r="D69" s="48"/>
      <c r="E69" s="48"/>
      <c r="F69" s="48"/>
      <c r="G69" s="48"/>
      <c r="H69" s="49"/>
      <c r="I69" s="49"/>
      <c r="J69" s="49"/>
      <c r="K69" s="48"/>
      <c r="L69" s="48"/>
      <c r="M69" s="50"/>
      <c r="N69" s="46"/>
      <c r="O69" s="324"/>
      <c r="P69" s="16"/>
      <c r="Q69" s="16"/>
      <c r="R69" s="16"/>
      <c r="S69" s="16"/>
      <c r="T69" s="12"/>
      <c r="U69" s="21"/>
      <c r="V69" s="21"/>
      <c r="W69" s="21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13.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46"/>
      <c r="O70" s="324" t="s">
        <v>342</v>
      </c>
      <c r="P70" s="16"/>
      <c r="Q70" s="16"/>
      <c r="R70" s="16"/>
      <c r="S70" s="16"/>
      <c r="T70" s="12"/>
      <c r="U70" s="21"/>
      <c r="V70" s="21"/>
      <c r="W70" s="21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13.5" customHeight="1" x14ac:dyDescent="0.25">
      <c r="A71" s="46" t="s">
        <v>179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46"/>
      <c r="O71" s="324" t="s">
        <v>342</v>
      </c>
      <c r="P71" s="16"/>
      <c r="Q71" s="16"/>
      <c r="R71" s="16"/>
      <c r="S71" s="16"/>
      <c r="T71" s="12"/>
      <c r="U71" s="21"/>
      <c r="V71" s="21"/>
      <c r="W71" s="21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6" customHeight="1" x14ac:dyDescent="0.25">
      <c r="A72" s="4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46"/>
      <c r="O72" s="324"/>
      <c r="P72" s="16"/>
      <c r="Q72" s="16"/>
      <c r="R72" s="16"/>
      <c r="S72" s="16"/>
      <c r="T72" s="12"/>
      <c r="U72" s="21"/>
      <c r="V72" s="21"/>
      <c r="W72" s="21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15" customHeight="1" x14ac:dyDescent="0.25">
      <c r="A73" s="51" t="s">
        <v>180</v>
      </c>
      <c r="B73" s="16"/>
      <c r="C73" s="52">
        <v>0.88</v>
      </c>
      <c r="D73" s="19"/>
      <c r="E73" s="53"/>
      <c r="F73" s="16"/>
      <c r="G73" s="16"/>
      <c r="H73" s="16"/>
      <c r="I73" s="16"/>
      <c r="J73" s="16"/>
      <c r="K73" s="16"/>
      <c r="L73" s="16"/>
      <c r="M73" s="16"/>
      <c r="N73" s="46"/>
      <c r="O73" s="324" t="s">
        <v>342</v>
      </c>
      <c r="P73" s="16"/>
      <c r="Q73" s="16"/>
      <c r="R73" s="16"/>
      <c r="S73" s="16"/>
      <c r="T73" s="12"/>
      <c r="U73" s="21"/>
      <c r="V73" s="21"/>
      <c r="W73" s="21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5" customHeight="1" x14ac:dyDescent="0.25">
      <c r="A74" s="51" t="s">
        <v>181</v>
      </c>
      <c r="B74" s="16"/>
      <c r="C74" s="52">
        <v>9.6</v>
      </c>
      <c r="D74" s="19"/>
      <c r="E74" s="54"/>
      <c r="F74" s="16"/>
      <c r="G74" s="16"/>
      <c r="H74" s="16"/>
      <c r="I74" s="16"/>
      <c r="J74" s="16"/>
      <c r="K74" s="16"/>
      <c r="L74" s="16"/>
      <c r="M74" s="16"/>
      <c r="N74" s="46"/>
      <c r="O74" s="324" t="s">
        <v>342</v>
      </c>
      <c r="P74" s="16"/>
      <c r="Q74" s="16"/>
      <c r="R74" s="16"/>
      <c r="S74" s="16"/>
      <c r="T74" s="12"/>
      <c r="U74" s="21"/>
      <c r="V74" s="21"/>
      <c r="W74" s="21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15" customHeight="1" x14ac:dyDescent="0.25">
      <c r="A75" s="51" t="s">
        <v>182</v>
      </c>
      <c r="B75" s="16"/>
      <c r="C75" s="52">
        <v>1.79</v>
      </c>
      <c r="D75" s="19"/>
      <c r="E75" s="54"/>
      <c r="F75" s="16"/>
      <c r="G75" s="16"/>
      <c r="H75" s="16"/>
      <c r="I75" s="16"/>
      <c r="J75" s="16"/>
      <c r="K75" s="16"/>
      <c r="L75" s="16"/>
      <c r="M75" s="16"/>
      <c r="N75" s="46"/>
      <c r="O75" s="324" t="s">
        <v>342</v>
      </c>
      <c r="P75" s="16"/>
      <c r="Q75" s="16"/>
      <c r="R75" s="16"/>
      <c r="S75" s="16"/>
      <c r="T75" s="12"/>
      <c r="U75" s="21"/>
      <c r="V75" s="21"/>
      <c r="W75" s="21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5" customHeight="1" thickBot="1" x14ac:dyDescent="0.35">
      <c r="A76" s="51" t="s">
        <v>183</v>
      </c>
      <c r="B76" s="16"/>
      <c r="C76" s="52">
        <v>1.68</v>
      </c>
      <c r="D76" s="19"/>
      <c r="E76" s="54"/>
      <c r="F76" s="16"/>
      <c r="G76" s="16"/>
      <c r="H76" s="16"/>
      <c r="I76" s="16"/>
      <c r="J76" s="16"/>
      <c r="K76" s="16"/>
      <c r="L76" s="16"/>
      <c r="M76" s="16"/>
      <c r="N76" s="46"/>
      <c r="O76" s="325" t="s">
        <v>342</v>
      </c>
      <c r="P76" s="16"/>
      <c r="Q76" s="16"/>
      <c r="R76" s="16"/>
      <c r="S76" s="16"/>
      <c r="T76" s="12"/>
      <c r="U76" s="21"/>
      <c r="V76" s="21"/>
      <c r="W76" s="21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15" customHeight="1" x14ac:dyDescent="0.3">
      <c r="A77" s="51" t="s">
        <v>184</v>
      </c>
      <c r="B77" s="16"/>
      <c r="C77" s="52">
        <v>1.44</v>
      </c>
      <c r="D77" s="19"/>
      <c r="E77" s="54"/>
      <c r="F77" s="16"/>
      <c r="G77" s="16"/>
      <c r="H77" s="16"/>
      <c r="I77" s="16"/>
      <c r="J77" s="16"/>
      <c r="K77" s="16"/>
      <c r="L77" s="323" t="s">
        <v>343</v>
      </c>
      <c r="M77" s="545" t="s">
        <v>345</v>
      </c>
      <c r="N77" s="546"/>
      <c r="O77" s="546"/>
      <c r="P77" s="546"/>
      <c r="Q77" s="547"/>
      <c r="R77" s="16"/>
      <c r="S77" s="16"/>
      <c r="T77" s="12"/>
      <c r="U77" s="21"/>
      <c r="V77" s="21"/>
      <c r="W77" s="21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15" customHeight="1" x14ac:dyDescent="0.3">
      <c r="A78" s="51" t="s">
        <v>185</v>
      </c>
      <c r="B78" s="16"/>
      <c r="C78" s="52">
        <v>1.66</v>
      </c>
      <c r="D78" s="19"/>
      <c r="E78" s="54"/>
      <c r="F78" s="16"/>
      <c r="G78" s="16"/>
      <c r="H78" s="16"/>
      <c r="I78" s="16"/>
      <c r="J78" s="16"/>
      <c r="K78" s="16"/>
      <c r="L78" s="323" t="s">
        <v>343</v>
      </c>
      <c r="M78" s="548"/>
      <c r="N78" s="549"/>
      <c r="O78" s="549"/>
      <c r="P78" s="549"/>
      <c r="Q78" s="550"/>
      <c r="R78" s="16"/>
      <c r="S78" s="16"/>
      <c r="T78" s="12"/>
      <c r="U78" s="21"/>
      <c r="V78" s="21"/>
      <c r="W78" s="21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15" customHeight="1" thickBot="1" x14ac:dyDescent="0.3">
      <c r="A79" s="51" t="s">
        <v>186</v>
      </c>
      <c r="B79" s="16"/>
      <c r="C79" s="52">
        <v>1.18</v>
      </c>
      <c r="D79" s="19"/>
      <c r="E79" s="54"/>
      <c r="F79" s="16"/>
      <c r="G79" s="16"/>
      <c r="H79" s="16"/>
      <c r="I79" s="16"/>
      <c r="J79" s="16"/>
      <c r="K79" s="16"/>
      <c r="L79" s="322" t="s">
        <v>344</v>
      </c>
      <c r="M79" s="551"/>
      <c r="N79" s="552"/>
      <c r="O79" s="552"/>
      <c r="P79" s="552"/>
      <c r="Q79" s="553"/>
      <c r="R79" s="16"/>
      <c r="S79" s="16"/>
      <c r="T79" s="12"/>
      <c r="U79" s="21"/>
      <c r="V79" s="21"/>
      <c r="W79" s="21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15" customHeight="1" x14ac:dyDescent="0.25">
      <c r="A80" s="51" t="s">
        <v>187</v>
      </c>
      <c r="B80" s="16"/>
      <c r="C80" s="52">
        <v>1.1000000000000001</v>
      </c>
      <c r="D80" s="19"/>
      <c r="E80" s="54"/>
      <c r="F80" s="16"/>
      <c r="G80" s="16"/>
      <c r="H80" s="16"/>
      <c r="I80" s="16"/>
      <c r="J80" s="16"/>
      <c r="K80" s="16"/>
      <c r="L80" s="322" t="s">
        <v>344</v>
      </c>
      <c r="M80" s="16"/>
      <c r="N80" s="46"/>
      <c r="O80" s="16"/>
      <c r="P80" s="16"/>
      <c r="Q80" s="16"/>
      <c r="R80" s="16"/>
      <c r="S80" s="16"/>
      <c r="T80" s="12"/>
      <c r="U80" s="21"/>
      <c r="V80" s="21"/>
      <c r="W80" s="21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15" customHeight="1" x14ac:dyDescent="0.25">
      <c r="A81" s="51" t="s">
        <v>188</v>
      </c>
      <c r="B81" s="16"/>
      <c r="C81" s="52">
        <v>0.82</v>
      </c>
      <c r="D81" s="19"/>
      <c r="E81" s="54"/>
      <c r="F81" s="16"/>
      <c r="G81" s="16"/>
      <c r="H81" s="16"/>
      <c r="I81" s="16"/>
      <c r="J81" s="16"/>
      <c r="K81" s="16"/>
      <c r="L81" s="322" t="s">
        <v>344</v>
      </c>
      <c r="M81" s="16"/>
      <c r="N81" s="46"/>
      <c r="O81" s="16"/>
      <c r="P81" s="16"/>
      <c r="Q81" s="16"/>
      <c r="R81" s="16"/>
      <c r="S81" s="16"/>
      <c r="T81" s="12"/>
      <c r="U81" s="21"/>
      <c r="V81" s="21"/>
      <c r="W81" s="21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5" customHeight="1" x14ac:dyDescent="0.25">
      <c r="A82" s="51" t="s">
        <v>189</v>
      </c>
      <c r="B82" s="16"/>
      <c r="C82" s="52">
        <v>0.88</v>
      </c>
      <c r="D82" s="19"/>
      <c r="E82" s="54"/>
      <c r="F82" s="16"/>
      <c r="G82" s="16"/>
      <c r="H82" s="16"/>
      <c r="I82" s="16"/>
      <c r="J82" s="16"/>
      <c r="K82" s="16"/>
      <c r="L82" s="322" t="s">
        <v>344</v>
      </c>
      <c r="M82" s="16"/>
      <c r="N82" s="46"/>
      <c r="O82" s="16"/>
      <c r="P82" s="16"/>
      <c r="Q82" s="16"/>
      <c r="R82" s="16"/>
      <c r="S82" s="16"/>
      <c r="T82" s="12"/>
      <c r="U82" s="21"/>
      <c r="V82" s="21"/>
      <c r="W82" s="21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15" customHeight="1" x14ac:dyDescent="0.25">
      <c r="A83" s="51" t="s">
        <v>190</v>
      </c>
      <c r="B83" s="16"/>
      <c r="C83" s="52">
        <v>0.55000000000000004</v>
      </c>
      <c r="D83" s="19"/>
      <c r="E83" s="54"/>
      <c r="F83" s="16"/>
      <c r="G83" s="16"/>
      <c r="H83" s="16"/>
      <c r="I83" s="16"/>
      <c r="J83" s="16"/>
      <c r="K83" s="16"/>
      <c r="L83" s="322" t="s">
        <v>344</v>
      </c>
      <c r="M83" s="16"/>
      <c r="N83" s="46"/>
      <c r="O83" s="16"/>
      <c r="P83" s="16"/>
      <c r="Q83" s="16"/>
      <c r="R83" s="16"/>
      <c r="S83" s="16"/>
      <c r="T83" s="12"/>
      <c r="U83" s="21"/>
      <c r="V83" s="21"/>
      <c r="W83" s="21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5" customHeight="1" x14ac:dyDescent="0.25">
      <c r="A84" s="51" t="s">
        <v>191</v>
      </c>
      <c r="B84" s="16"/>
      <c r="C84" s="52">
        <v>0.66</v>
      </c>
      <c r="D84" s="19"/>
      <c r="E84" s="54"/>
      <c r="F84" s="16"/>
      <c r="G84" s="16"/>
      <c r="H84" s="16"/>
      <c r="I84" s="16"/>
      <c r="J84" s="16"/>
      <c r="K84" s="16"/>
      <c r="L84" s="322" t="s">
        <v>344</v>
      </c>
      <c r="M84" s="16"/>
      <c r="N84" s="46"/>
      <c r="O84" s="16"/>
      <c r="P84" s="16"/>
      <c r="Q84" s="16"/>
      <c r="R84" s="16"/>
      <c r="S84" s="16"/>
      <c r="T84" s="12"/>
      <c r="U84" s="21"/>
      <c r="V84" s="21"/>
      <c r="W84" s="21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15" customHeight="1" x14ac:dyDescent="0.25">
      <c r="A85" s="51" t="s">
        <v>192</v>
      </c>
      <c r="B85" s="16"/>
      <c r="C85" s="52">
        <v>0.6</v>
      </c>
      <c r="D85" s="19"/>
      <c r="E85" s="54"/>
      <c r="F85" s="16"/>
      <c r="G85" s="16"/>
      <c r="H85" s="16"/>
      <c r="I85" s="16"/>
      <c r="J85" s="16"/>
      <c r="K85" s="16"/>
      <c r="L85" s="322" t="s">
        <v>344</v>
      </c>
      <c r="M85" s="16"/>
      <c r="N85" s="46"/>
      <c r="O85" s="16"/>
      <c r="P85" s="16"/>
      <c r="Q85" s="16"/>
      <c r="R85" s="16"/>
      <c r="S85" s="16"/>
      <c r="T85" s="12"/>
      <c r="U85" s="21"/>
      <c r="V85" s="21"/>
      <c r="W85" s="21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s="317" customFormat="1" ht="15" customHeight="1" x14ac:dyDescent="0.25">
      <c r="A86" s="51" t="s">
        <v>341</v>
      </c>
      <c r="B86" s="16"/>
      <c r="C86" s="321">
        <v>-0.05</v>
      </c>
      <c r="D86" s="322" t="s">
        <v>343</v>
      </c>
      <c r="E86" s="322" t="s">
        <v>343</v>
      </c>
      <c r="F86" s="322" t="s">
        <v>343</v>
      </c>
      <c r="G86" s="322" t="s">
        <v>343</v>
      </c>
      <c r="H86" s="322" t="s">
        <v>343</v>
      </c>
      <c r="I86" s="322" t="s">
        <v>343</v>
      </c>
      <c r="J86" s="322" t="s">
        <v>343</v>
      </c>
      <c r="K86" s="322" t="s">
        <v>343</v>
      </c>
      <c r="L86" s="322" t="s">
        <v>343</v>
      </c>
      <c r="M86" s="16"/>
      <c r="N86" s="46"/>
      <c r="O86" s="16"/>
      <c r="P86" s="16"/>
      <c r="Q86" s="16"/>
      <c r="R86" s="16"/>
      <c r="S86" s="16"/>
      <c r="T86" s="12"/>
      <c r="U86" s="21"/>
      <c r="V86" s="21"/>
      <c r="W86" s="21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13.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46"/>
      <c r="O87" s="16"/>
      <c r="P87" s="16"/>
      <c r="Q87" s="16"/>
      <c r="R87" s="16"/>
      <c r="S87" s="16"/>
      <c r="T87" s="12"/>
      <c r="U87" s="21"/>
      <c r="V87" s="21"/>
      <c r="W87" s="21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15.75" customHeight="1" x14ac:dyDescent="0.25">
      <c r="A88" s="531" t="s">
        <v>193</v>
      </c>
      <c r="B88" s="532"/>
      <c r="C88" s="532"/>
      <c r="D88" s="533"/>
      <c r="E88" s="20"/>
      <c r="F88" s="55" t="s">
        <v>93</v>
      </c>
      <c r="G88" s="56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6" customHeight="1" thickBo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13.5" customHeight="1" thickBot="1" x14ac:dyDescent="0.3">
      <c r="A90" s="512" t="s">
        <v>194</v>
      </c>
      <c r="B90" s="513"/>
      <c r="C90" s="513"/>
      <c r="D90" s="513"/>
      <c r="E90" s="57">
        <v>7.43</v>
      </c>
      <c r="F90" s="127" t="s">
        <v>93</v>
      </c>
      <c r="G90" s="128">
        <v>585</v>
      </c>
      <c r="H90" s="534" t="s">
        <v>358</v>
      </c>
      <c r="I90" s="513"/>
      <c r="J90" s="513"/>
      <c r="K90" s="513"/>
      <c r="L90" s="16"/>
      <c r="M90" s="16"/>
      <c r="N90" s="146" t="s">
        <v>93</v>
      </c>
      <c r="O90" s="535" t="s">
        <v>195</v>
      </c>
      <c r="P90" s="536"/>
      <c r="Q90" s="536"/>
      <c r="R90" s="536"/>
      <c r="S90" s="536"/>
      <c r="T90" s="536"/>
      <c r="U90" s="537"/>
      <c r="V90" s="147" t="s">
        <v>93</v>
      </c>
      <c r="W90" s="141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13.5" customHeight="1" x14ac:dyDescent="0.25">
      <c r="A91" s="512" t="s">
        <v>196</v>
      </c>
      <c r="B91" s="513"/>
      <c r="C91" s="513"/>
      <c r="D91" s="513"/>
      <c r="E91" s="58">
        <v>6.9</v>
      </c>
      <c r="F91" s="127" t="s">
        <v>93</v>
      </c>
      <c r="G91" s="128">
        <v>533</v>
      </c>
      <c r="H91" s="534" t="s">
        <v>359</v>
      </c>
      <c r="I91" s="513"/>
      <c r="J91" s="513"/>
      <c r="K91" s="513"/>
      <c r="L91" s="16"/>
      <c r="M91" s="16"/>
      <c r="N91" s="148">
        <v>464.3</v>
      </c>
      <c r="O91" s="59" t="s">
        <v>197</v>
      </c>
      <c r="P91" s="60"/>
      <c r="Q91" s="60"/>
      <c r="R91" s="61"/>
      <c r="S91" s="61"/>
      <c r="T91" s="62"/>
      <c r="U91" s="63"/>
      <c r="V91" s="149"/>
      <c r="W91" s="141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13.5" customHeight="1" x14ac:dyDescent="0.25">
      <c r="A92" s="514" t="s">
        <v>198</v>
      </c>
      <c r="B92" s="515"/>
      <c r="C92" s="515"/>
      <c r="D92" s="516"/>
      <c r="E92" s="57">
        <v>10.51</v>
      </c>
      <c r="F92" s="132" t="s">
        <v>93</v>
      </c>
      <c r="G92" s="133">
        <v>453.6</v>
      </c>
      <c r="H92" s="134"/>
      <c r="I92" s="135">
        <f t="shared" ref="I92:I97" si="6">IF(E92=0,"",K92)</f>
        <v>9.91</v>
      </c>
      <c r="J92" s="136"/>
      <c r="K92" s="137">
        <f>VLOOKUP('Calados Completo'!E92,'Tabla de determinantes'!A1:C849,3,FALSE)</f>
        <v>9.91</v>
      </c>
      <c r="L92" s="64"/>
      <c r="M92" s="16"/>
      <c r="N92" s="150">
        <v>464</v>
      </c>
      <c r="O92" s="151" t="s">
        <v>199</v>
      </c>
      <c r="P92" s="142"/>
      <c r="Q92" s="142"/>
      <c r="R92" s="152"/>
      <c r="S92" s="152"/>
      <c r="T92" s="153"/>
      <c r="U92" s="141"/>
      <c r="V92" s="154"/>
      <c r="W92" s="141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13.5" customHeight="1" x14ac:dyDescent="0.25">
      <c r="A93" s="512" t="s">
        <v>340</v>
      </c>
      <c r="B93" s="513"/>
      <c r="C93" s="513"/>
      <c r="D93" s="513"/>
      <c r="E93" s="57">
        <v>10.4</v>
      </c>
      <c r="F93" s="127" t="s">
        <v>93</v>
      </c>
      <c r="G93" s="128">
        <v>450.7</v>
      </c>
      <c r="H93" s="129"/>
      <c r="I93" s="130">
        <f t="shared" si="6"/>
        <v>9.8000000000000007</v>
      </c>
      <c r="J93" s="388"/>
      <c r="K93" s="131">
        <f>VLOOKUP('Calados Completo'!E93,'Tabla de determinantes'!A1:C849,3,FALSE)</f>
        <v>9.8000000000000007</v>
      </c>
      <c r="L93" s="64"/>
      <c r="M93" s="16"/>
      <c r="N93" s="150">
        <v>463</v>
      </c>
      <c r="O93" s="151" t="s">
        <v>200</v>
      </c>
      <c r="P93" s="142"/>
      <c r="Q93" s="142"/>
      <c r="R93" s="152"/>
      <c r="S93" s="152"/>
      <c r="T93" s="153"/>
      <c r="U93" s="141"/>
      <c r="V93" s="154"/>
      <c r="W93" s="141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13.5" customHeight="1" x14ac:dyDescent="0.25">
      <c r="A94" s="517" t="s">
        <v>201</v>
      </c>
      <c r="B94" s="518"/>
      <c r="C94" s="518"/>
      <c r="D94" s="518"/>
      <c r="E94" s="57">
        <v>10.38</v>
      </c>
      <c r="F94" s="217" t="s">
        <v>93</v>
      </c>
      <c r="G94" s="218">
        <v>447.2</v>
      </c>
      <c r="H94" s="219"/>
      <c r="I94" s="220">
        <f t="shared" si="6"/>
        <v>9.7800000000000011</v>
      </c>
      <c r="J94" s="221"/>
      <c r="K94" s="222">
        <f>VLOOKUP('Calados Completo'!E94,'Tabla de determinantes'!A1:C849,3,FALSE)</f>
        <v>9.7800000000000011</v>
      </c>
      <c r="L94" s="64"/>
      <c r="M94" s="16"/>
      <c r="N94" s="150">
        <v>462.2</v>
      </c>
      <c r="O94" s="151" t="s">
        <v>202</v>
      </c>
      <c r="P94" s="142"/>
      <c r="Q94" s="142"/>
      <c r="R94" s="521" t="s">
        <v>355</v>
      </c>
      <c r="S94" s="522"/>
      <c r="T94" s="522"/>
      <c r="U94" s="523"/>
      <c r="V94" s="154"/>
      <c r="W94" s="141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13.5" customHeight="1" x14ac:dyDescent="0.25">
      <c r="A95" s="519" t="s">
        <v>203</v>
      </c>
      <c r="B95" s="520"/>
      <c r="C95" s="520"/>
      <c r="D95" s="520"/>
      <c r="E95" s="57">
        <v>10.44</v>
      </c>
      <c r="F95" s="127" t="s">
        <v>93</v>
      </c>
      <c r="G95" s="128">
        <v>431.6</v>
      </c>
      <c r="H95" s="129"/>
      <c r="I95" s="130">
        <f t="shared" si="6"/>
        <v>9.84</v>
      </c>
      <c r="J95" s="442"/>
      <c r="K95" s="131">
        <f>VLOOKUP('Calados Completo'!E95,'Tabla de determinantes'!A1:C849,3,FALSE)</f>
        <v>9.84</v>
      </c>
      <c r="L95" s="64"/>
      <c r="M95" s="16"/>
      <c r="N95" s="150">
        <v>462</v>
      </c>
      <c r="O95" s="151" t="s">
        <v>204</v>
      </c>
      <c r="P95" s="142"/>
      <c r="Q95" s="142"/>
      <c r="R95" s="527"/>
      <c r="S95" s="528"/>
      <c r="T95" s="528"/>
      <c r="U95" s="529"/>
      <c r="V95" s="154"/>
      <c r="W95" s="141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13.5" customHeight="1" x14ac:dyDescent="0.25">
      <c r="A96" s="512" t="s">
        <v>206</v>
      </c>
      <c r="B96" s="512"/>
      <c r="C96" s="512"/>
      <c r="D96" s="512"/>
      <c r="E96" s="57">
        <v>10.43</v>
      </c>
      <c r="F96" s="127" t="s">
        <v>93</v>
      </c>
      <c r="G96" s="128">
        <v>428.7</v>
      </c>
      <c r="H96" s="129"/>
      <c r="I96" s="130">
        <f t="shared" si="6"/>
        <v>9.83</v>
      </c>
      <c r="J96" s="442"/>
      <c r="K96" s="131">
        <f>VLOOKUP('Calados Completo'!E96,'Tabla de determinantes'!A1:C849,3,FALSE)</f>
        <v>9.83</v>
      </c>
      <c r="L96" s="64"/>
      <c r="M96" s="16"/>
      <c r="N96" s="150">
        <v>461.2</v>
      </c>
      <c r="O96" s="151" t="s">
        <v>205</v>
      </c>
      <c r="P96" s="142"/>
      <c r="Q96" s="142"/>
      <c r="R96" s="524" t="s">
        <v>354</v>
      </c>
      <c r="S96" s="525"/>
      <c r="T96" s="525"/>
      <c r="U96" s="538"/>
      <c r="V96" s="154"/>
      <c r="W96" s="141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14.25" customHeight="1" x14ac:dyDescent="0.25">
      <c r="A97" s="512" t="s">
        <v>208</v>
      </c>
      <c r="B97" s="512"/>
      <c r="C97" s="512"/>
      <c r="D97" s="512"/>
      <c r="E97" s="57">
        <v>10.59</v>
      </c>
      <c r="F97" s="127" t="s">
        <v>93</v>
      </c>
      <c r="G97" s="128">
        <v>415</v>
      </c>
      <c r="H97" s="129"/>
      <c r="I97" s="130">
        <f t="shared" si="6"/>
        <v>9.99</v>
      </c>
      <c r="J97" s="442"/>
      <c r="K97" s="131">
        <f>VLOOKUP('Calados Completo'!E97,'Tabla de determinantes'!A1:C849,3,FALSE)</f>
        <v>9.99</v>
      </c>
      <c r="L97" s="64"/>
      <c r="M97" s="16"/>
      <c r="N97" s="150">
        <v>460.5</v>
      </c>
      <c r="O97" s="151" t="s">
        <v>207</v>
      </c>
      <c r="P97" s="142"/>
      <c r="Q97" s="142"/>
      <c r="R97" s="152"/>
      <c r="S97" s="152"/>
      <c r="T97" s="153"/>
      <c r="U97" s="351"/>
      <c r="V97" s="154"/>
      <c r="W97" s="141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13.5" customHeight="1" x14ac:dyDescent="0.25">
      <c r="A98" s="512" t="s">
        <v>210</v>
      </c>
      <c r="B98" s="512"/>
      <c r="C98" s="512"/>
      <c r="D98" s="512"/>
      <c r="E98" s="57">
        <v>10.47</v>
      </c>
      <c r="F98" s="127" t="s">
        <v>93</v>
      </c>
      <c r="G98" s="128">
        <v>410.3</v>
      </c>
      <c r="H98" s="129"/>
      <c r="I98" s="130">
        <f t="shared" ref="I98:I105" si="7">IF(E98=0,"",K98)</f>
        <v>9.870000000000001</v>
      </c>
      <c r="J98" s="441"/>
      <c r="K98" s="131">
        <f>VLOOKUP('Calados Completo'!E98,'Tabla de determinantes'!A1:C849,3,FALSE)</f>
        <v>9.870000000000001</v>
      </c>
      <c r="L98" s="64"/>
      <c r="M98" s="16"/>
      <c r="N98" s="150">
        <v>458.2</v>
      </c>
      <c r="O98" s="151" t="s">
        <v>209</v>
      </c>
      <c r="P98" s="142"/>
      <c r="Q98" s="142"/>
      <c r="R98" s="152"/>
      <c r="S98" s="152"/>
      <c r="T98" s="153"/>
      <c r="U98" s="351"/>
      <c r="V98" s="155"/>
      <c r="W98" s="145"/>
      <c r="X98" s="65"/>
      <c r="Y98" s="65"/>
      <c r="Z98" s="65"/>
      <c r="AA98" s="66" t="s">
        <v>296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8"/>
      <c r="AL98" s="16"/>
      <c r="AM98" s="16"/>
    </row>
    <row r="99" spans="1:39" ht="13.5" customHeight="1" x14ac:dyDescent="0.25">
      <c r="A99" s="512" t="s">
        <v>106</v>
      </c>
      <c r="B99" s="512"/>
      <c r="C99" s="512"/>
      <c r="D99" s="512"/>
      <c r="E99" s="57">
        <v>10.53</v>
      </c>
      <c r="F99" s="127" t="s">
        <v>93</v>
      </c>
      <c r="G99" s="128">
        <v>404.8</v>
      </c>
      <c r="H99" s="129"/>
      <c r="I99" s="130">
        <f t="shared" si="7"/>
        <v>9.93</v>
      </c>
      <c r="J99" s="390"/>
      <c r="K99" s="131">
        <f>VLOOKUP('Calados Completo'!E99,'Tabla de determinantes'!A1:C849,3,FALSE)</f>
        <v>9.93</v>
      </c>
      <c r="L99" s="64"/>
      <c r="M99" s="16"/>
      <c r="N99" s="150">
        <v>457</v>
      </c>
      <c r="O99" s="151" t="s">
        <v>211</v>
      </c>
      <c r="P99" s="142"/>
      <c r="Q99" s="142"/>
      <c r="R99" s="521" t="s">
        <v>355</v>
      </c>
      <c r="S99" s="522"/>
      <c r="T99" s="522"/>
      <c r="U99" s="523"/>
      <c r="V99" s="170"/>
      <c r="W99" s="141"/>
      <c r="X99" s="16"/>
      <c r="Y99" s="16"/>
      <c r="Z99" s="16"/>
      <c r="AA99" s="69" t="s">
        <v>297</v>
      </c>
      <c r="AB99" s="70"/>
      <c r="AC99" s="70"/>
      <c r="AD99" s="70"/>
      <c r="AE99" s="70"/>
      <c r="AF99" s="70"/>
      <c r="AG99" s="70"/>
      <c r="AH99" s="70"/>
      <c r="AI99" s="70"/>
      <c r="AJ99" s="70"/>
      <c r="AK99" s="71"/>
      <c r="AL99" s="16"/>
      <c r="AM99" s="16"/>
    </row>
    <row r="100" spans="1:39" ht="13.5" customHeight="1" x14ac:dyDescent="0.25">
      <c r="A100" s="514" t="s">
        <v>213</v>
      </c>
      <c r="B100" s="514"/>
      <c r="C100" s="514"/>
      <c r="D100" s="514"/>
      <c r="E100" s="57">
        <v>10.52</v>
      </c>
      <c r="F100" s="132" t="s">
        <v>93</v>
      </c>
      <c r="G100" s="133">
        <v>402</v>
      </c>
      <c r="H100" s="134"/>
      <c r="I100" s="135">
        <f t="shared" si="7"/>
        <v>9.92</v>
      </c>
      <c r="J100" s="136"/>
      <c r="K100" s="137">
        <f>VLOOKUP('Calados Completo'!E100,'Tabla de determinantes'!A1:C849,3,FALSE)</f>
        <v>9.92</v>
      </c>
      <c r="L100" s="64"/>
      <c r="M100" s="16"/>
      <c r="N100" s="150">
        <v>456</v>
      </c>
      <c r="O100" s="151" t="s">
        <v>212</v>
      </c>
      <c r="P100" s="142"/>
      <c r="Q100" s="142"/>
      <c r="R100" s="524" t="s">
        <v>354</v>
      </c>
      <c r="S100" s="525"/>
      <c r="T100" s="525"/>
      <c r="U100" s="526"/>
      <c r="V100" s="154"/>
      <c r="W100" s="141"/>
      <c r="X100" s="16"/>
      <c r="Y100" s="16"/>
      <c r="Z100" s="16"/>
      <c r="AA100" s="69" t="s">
        <v>298</v>
      </c>
      <c r="AB100" s="70"/>
      <c r="AC100" s="70"/>
      <c r="AD100" s="70"/>
      <c r="AE100" s="70"/>
      <c r="AF100" s="70"/>
      <c r="AG100" s="70"/>
      <c r="AH100" s="70"/>
      <c r="AI100" s="70"/>
      <c r="AJ100" s="70"/>
      <c r="AK100" s="71"/>
      <c r="AL100" s="16"/>
      <c r="AM100" s="16"/>
    </row>
    <row r="101" spans="1:39" ht="13.5" customHeight="1" x14ac:dyDescent="0.25">
      <c r="A101" s="517" t="s">
        <v>109</v>
      </c>
      <c r="B101" s="517"/>
      <c r="C101" s="517"/>
      <c r="D101" s="517"/>
      <c r="E101" s="57">
        <v>10.4</v>
      </c>
      <c r="F101" s="217" t="s">
        <v>93</v>
      </c>
      <c r="G101" s="218">
        <v>399.5</v>
      </c>
      <c r="H101" s="219"/>
      <c r="I101" s="220">
        <f t="shared" si="7"/>
        <v>9.8000000000000007</v>
      </c>
      <c r="J101" s="221"/>
      <c r="K101" s="222">
        <f>VLOOKUP('Calados Completo'!E101,'Tabla de determinantes'!A1:C849,3,FALSE)</f>
        <v>9.8000000000000007</v>
      </c>
      <c r="L101" s="72"/>
      <c r="M101" s="16"/>
      <c r="N101" s="150">
        <v>455.5</v>
      </c>
      <c r="O101" s="151" t="s">
        <v>214</v>
      </c>
      <c r="P101" s="142"/>
      <c r="Q101" s="142"/>
      <c r="R101" s="152"/>
      <c r="S101" s="152"/>
      <c r="T101" s="153"/>
      <c r="U101" s="141"/>
      <c r="V101" s="154"/>
      <c r="W101" s="141"/>
      <c r="X101" s="16"/>
      <c r="Y101" s="16"/>
      <c r="Z101" s="16"/>
      <c r="AA101" s="69" t="s">
        <v>299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1"/>
      <c r="AL101" s="16"/>
      <c r="AM101" s="16"/>
    </row>
    <row r="102" spans="1:39" ht="13.5" customHeight="1" x14ac:dyDescent="0.25">
      <c r="A102" s="512" t="s">
        <v>217</v>
      </c>
      <c r="B102" s="512"/>
      <c r="C102" s="512"/>
      <c r="D102" s="512"/>
      <c r="E102" s="57">
        <v>11.2</v>
      </c>
      <c r="F102" s="127" t="s">
        <v>93</v>
      </c>
      <c r="G102" s="128">
        <v>398.4</v>
      </c>
      <c r="H102" s="129"/>
      <c r="I102" s="130">
        <f t="shared" si="7"/>
        <v>10.42</v>
      </c>
      <c r="J102" s="390"/>
      <c r="K102" s="131">
        <f>VLOOKUP('Calados Completo'!E102,'Tabla de determinantes'!A1:C849,3,FALSE)</f>
        <v>10.42</v>
      </c>
      <c r="L102" s="210"/>
      <c r="M102" s="16"/>
      <c r="N102" s="150">
        <v>454.8</v>
      </c>
      <c r="O102" s="151" t="s">
        <v>215</v>
      </c>
      <c r="P102" s="142"/>
      <c r="Q102" s="142"/>
      <c r="R102" s="152"/>
      <c r="S102" s="152"/>
      <c r="T102" s="153"/>
      <c r="U102" s="141"/>
      <c r="V102" s="154"/>
      <c r="W102" s="141"/>
      <c r="X102" s="16"/>
      <c r="Y102" s="16"/>
      <c r="Z102" s="73"/>
      <c r="AA102" s="69" t="s">
        <v>216</v>
      </c>
      <c r="AB102" s="70"/>
      <c r="AC102" s="70"/>
      <c r="AD102" s="70"/>
      <c r="AE102" s="70"/>
      <c r="AF102" s="70"/>
      <c r="AG102" s="70"/>
      <c r="AH102" s="70"/>
      <c r="AI102" s="70"/>
      <c r="AJ102" s="70"/>
      <c r="AK102" s="71"/>
      <c r="AL102" s="16"/>
      <c r="AM102" s="16"/>
    </row>
    <row r="103" spans="1:39" ht="13.5" customHeight="1" x14ac:dyDescent="0.25">
      <c r="A103" s="512" t="s">
        <v>219</v>
      </c>
      <c r="B103" s="512"/>
      <c r="C103" s="512"/>
      <c r="D103" s="512"/>
      <c r="E103" s="57">
        <v>10.54</v>
      </c>
      <c r="F103" s="127" t="s">
        <v>93</v>
      </c>
      <c r="G103" s="128">
        <v>388.2</v>
      </c>
      <c r="H103" s="129"/>
      <c r="I103" s="130">
        <f t="shared" si="7"/>
        <v>9.94</v>
      </c>
      <c r="J103" s="434"/>
      <c r="K103" s="131">
        <f>VLOOKUP('Calados Completo'!E103,'Tabla de determinantes'!A1:C849,3,FALSE)</f>
        <v>9.94</v>
      </c>
      <c r="L103" s="210"/>
      <c r="M103" s="16"/>
      <c r="N103" s="150">
        <v>454</v>
      </c>
      <c r="O103" s="151" t="s">
        <v>218</v>
      </c>
      <c r="P103" s="142"/>
      <c r="Q103" s="142"/>
      <c r="R103" s="141"/>
      <c r="S103" s="141"/>
      <c r="T103" s="156"/>
      <c r="U103" s="141"/>
      <c r="V103" s="154"/>
      <c r="W103" s="141"/>
      <c r="X103" s="16"/>
      <c r="Y103" s="16"/>
      <c r="Z103" s="73"/>
      <c r="AA103" s="69" t="s">
        <v>300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1"/>
      <c r="AL103" s="16"/>
      <c r="AM103" s="16"/>
    </row>
    <row r="104" spans="1:39" ht="12.75" customHeight="1" x14ac:dyDescent="0.25">
      <c r="A104" s="512" t="s">
        <v>221</v>
      </c>
      <c r="B104" s="512"/>
      <c r="C104" s="512"/>
      <c r="D104" s="512"/>
      <c r="E104" s="57">
        <v>10.56</v>
      </c>
      <c r="F104" s="127" t="s">
        <v>93</v>
      </c>
      <c r="G104" s="128">
        <v>374</v>
      </c>
      <c r="H104" s="129"/>
      <c r="I104" s="130">
        <f t="shared" si="7"/>
        <v>9.9600000000000009</v>
      </c>
      <c r="J104" s="390"/>
      <c r="K104" s="131">
        <f>VLOOKUP('Calados Completo'!E104,'Tabla de determinantes'!A1:C849,3,FALSE)</f>
        <v>9.9600000000000009</v>
      </c>
      <c r="L104" s="210"/>
      <c r="M104" s="16"/>
      <c r="N104" s="554"/>
      <c r="O104" s="533"/>
      <c r="P104" s="533"/>
      <c r="Q104" s="533"/>
      <c r="R104" s="489" t="str">
        <f>A92</f>
        <v>EP BELLA VISTA - AB CORRENTOSO</v>
      </c>
      <c r="S104" s="555"/>
      <c r="T104" s="555"/>
      <c r="U104" s="556"/>
      <c r="V104" s="170">
        <f>G92</f>
        <v>453.6</v>
      </c>
      <c r="W104" s="141"/>
      <c r="X104" s="16"/>
      <c r="Y104" s="16"/>
      <c r="Z104" s="73"/>
      <c r="AA104" s="69" t="s">
        <v>301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1"/>
      <c r="AL104" s="16"/>
      <c r="AM104" s="16"/>
    </row>
    <row r="105" spans="1:39" ht="13.5" customHeight="1" x14ac:dyDescent="0.25">
      <c r="A105" s="517" t="s">
        <v>223</v>
      </c>
      <c r="B105" s="517"/>
      <c r="C105" s="517"/>
      <c r="D105" s="517"/>
      <c r="E105" s="57">
        <v>10.45</v>
      </c>
      <c r="F105" s="217" t="s">
        <v>93</v>
      </c>
      <c r="G105" s="218">
        <v>357.4</v>
      </c>
      <c r="H105" s="219"/>
      <c r="I105" s="220">
        <f t="shared" si="7"/>
        <v>9.85</v>
      </c>
      <c r="J105" s="221"/>
      <c r="K105" s="222">
        <f>VLOOKUP('Calados Completo'!E105,'Tabla de determinantes'!A1:C849,3,FALSE)</f>
        <v>9.85</v>
      </c>
      <c r="L105" s="210"/>
      <c r="M105" s="16"/>
      <c r="N105" s="150">
        <v>452.8</v>
      </c>
      <c r="O105" s="151" t="s">
        <v>220</v>
      </c>
      <c r="P105" s="142"/>
      <c r="Q105" s="142"/>
      <c r="R105" s="379"/>
      <c r="S105" s="379"/>
      <c r="T105" s="318"/>
      <c r="U105" s="380"/>
      <c r="V105" s="170"/>
      <c r="W105" s="141"/>
      <c r="X105" s="16"/>
      <c r="Y105" s="16"/>
      <c r="Z105" s="73"/>
      <c r="AA105" s="69" t="s">
        <v>222</v>
      </c>
      <c r="AB105" s="70"/>
      <c r="AC105" s="70"/>
      <c r="AD105" s="70"/>
      <c r="AE105" s="70"/>
      <c r="AF105" s="70"/>
      <c r="AG105" s="70"/>
      <c r="AH105" s="70"/>
      <c r="AI105" s="70"/>
      <c r="AJ105" s="70"/>
      <c r="AK105" s="71"/>
      <c r="AL105" s="16"/>
      <c r="AM105" s="16"/>
    </row>
    <row r="106" spans="1:39" ht="13.5" customHeight="1" x14ac:dyDescent="0.25">
      <c r="A106" s="512" t="s">
        <v>227</v>
      </c>
      <c r="B106" s="512"/>
      <c r="C106" s="512"/>
      <c r="D106" s="512"/>
      <c r="E106" s="57">
        <v>10.99</v>
      </c>
      <c r="F106" s="127" t="s">
        <v>93</v>
      </c>
      <c r="G106" s="128">
        <v>344</v>
      </c>
      <c r="H106" s="129"/>
      <c r="I106" s="130">
        <f t="shared" ref="I106:I111" si="8">IF(E106=0,"",K106)</f>
        <v>10.36</v>
      </c>
      <c r="J106" s="390"/>
      <c r="K106" s="131">
        <f>VLOOKUP('Calados Completo'!E106,'Tabla de determinantes'!A1:C849,3,FALSE)</f>
        <v>10.36</v>
      </c>
      <c r="L106" s="210"/>
      <c r="M106" s="16"/>
      <c r="N106" s="350"/>
      <c r="O106" s="163"/>
      <c r="P106" s="163"/>
      <c r="Q106" s="163"/>
      <c r="R106" s="489" t="str">
        <f>A93</f>
        <v>BELLA VISTA</v>
      </c>
      <c r="S106" s="489"/>
      <c r="T106" s="489"/>
      <c r="U106" s="496"/>
      <c r="V106" s="170">
        <f>G93</f>
        <v>450.7</v>
      </c>
      <c r="W106" s="491" t="s">
        <v>225</v>
      </c>
      <c r="X106" s="491"/>
      <c r="Y106" s="492"/>
      <c r="Z106" s="73"/>
      <c r="AA106" s="74" t="s">
        <v>302</v>
      </c>
      <c r="AB106" s="75"/>
      <c r="AC106" s="75"/>
      <c r="AD106" s="75"/>
      <c r="AE106" s="75"/>
      <c r="AF106" s="75"/>
      <c r="AG106" s="75"/>
      <c r="AH106" s="75"/>
      <c r="AI106" s="75"/>
      <c r="AJ106" s="75"/>
      <c r="AK106" s="76"/>
      <c r="AL106" s="16"/>
      <c r="AM106" s="16"/>
    </row>
    <row r="107" spans="1:39" ht="13.5" customHeight="1" x14ac:dyDescent="0.25">
      <c r="A107" s="512" t="s">
        <v>232</v>
      </c>
      <c r="B107" s="512"/>
      <c r="C107" s="512"/>
      <c r="D107" s="512"/>
      <c r="E107" s="57">
        <v>10.87</v>
      </c>
      <c r="F107" s="127" t="s">
        <v>93</v>
      </c>
      <c r="G107" s="128">
        <v>343.1</v>
      </c>
      <c r="H107" s="129"/>
      <c r="I107" s="130">
        <f t="shared" si="8"/>
        <v>10.27</v>
      </c>
      <c r="J107" s="390"/>
      <c r="K107" s="131">
        <f>VLOOKUP('Calados Completo'!E107,'Tabla de determinantes'!A1:C849,3,FALSE)</f>
        <v>10.27</v>
      </c>
      <c r="L107" s="210"/>
      <c r="M107" s="16"/>
      <c r="N107" s="150">
        <v>451.5</v>
      </c>
      <c r="O107" s="157" t="s">
        <v>224</v>
      </c>
      <c r="P107" s="158"/>
      <c r="Q107" s="158"/>
      <c r="R107" s="377"/>
      <c r="S107" s="377"/>
      <c r="T107" s="377"/>
      <c r="U107" s="378"/>
      <c r="V107" s="203"/>
      <c r="W107" s="491" t="s">
        <v>225</v>
      </c>
      <c r="X107" s="491"/>
      <c r="Y107" s="492"/>
      <c r="Z107" s="73"/>
      <c r="AA107" s="77" t="s">
        <v>226</v>
      </c>
      <c r="AB107" s="78"/>
      <c r="AC107" s="78"/>
      <c r="AD107" s="78"/>
      <c r="AE107" s="78"/>
      <c r="AF107" s="78"/>
      <c r="AG107" s="78"/>
      <c r="AH107" s="79"/>
      <c r="AI107" s="16"/>
      <c r="AJ107" s="16"/>
      <c r="AK107" s="16"/>
      <c r="AL107" s="16"/>
      <c r="AM107" s="16"/>
    </row>
    <row r="108" spans="1:39" ht="13.5" customHeight="1" x14ac:dyDescent="0.25">
      <c r="A108" s="512" t="s">
        <v>234</v>
      </c>
      <c r="B108" s="512"/>
      <c r="C108" s="512"/>
      <c r="D108" s="512"/>
      <c r="E108" s="57">
        <v>12.75</v>
      </c>
      <c r="F108" s="127" t="s">
        <v>93</v>
      </c>
      <c r="G108" s="128">
        <v>330</v>
      </c>
      <c r="H108" s="129"/>
      <c r="I108" s="130">
        <f t="shared" si="8"/>
        <v>11.59090909090909</v>
      </c>
      <c r="J108" s="390"/>
      <c r="K108" s="131">
        <f>VLOOKUP('Calados Completo'!E108,'Tabla de determinantes'!A1:C849,3,FALSE)</f>
        <v>11.59090909090909</v>
      </c>
      <c r="L108" s="210"/>
      <c r="M108" s="16"/>
      <c r="N108" s="150">
        <v>451.3</v>
      </c>
      <c r="O108" s="159" t="s">
        <v>228</v>
      </c>
      <c r="P108" s="160"/>
      <c r="Q108" s="160"/>
      <c r="R108" s="377"/>
      <c r="S108" s="377"/>
      <c r="T108" s="377"/>
      <c r="U108" s="378"/>
      <c r="V108" s="170"/>
      <c r="W108" s="351" t="s">
        <v>225</v>
      </c>
      <c r="X108" s="351"/>
      <c r="Y108" s="352"/>
      <c r="Z108" s="73"/>
      <c r="AA108" s="80" t="s">
        <v>229</v>
      </c>
      <c r="AB108" s="81"/>
      <c r="AC108" s="81"/>
      <c r="AD108" s="81"/>
      <c r="AE108" s="81"/>
      <c r="AF108" s="81"/>
      <c r="AG108" s="81"/>
      <c r="AH108" s="82"/>
      <c r="AI108" s="16"/>
      <c r="AJ108" s="16"/>
      <c r="AK108" s="16"/>
      <c r="AL108" s="16"/>
      <c r="AM108" s="16"/>
    </row>
    <row r="109" spans="1:39" ht="13.5" customHeight="1" x14ac:dyDescent="0.25">
      <c r="A109" s="514" t="s">
        <v>237</v>
      </c>
      <c r="B109" s="514"/>
      <c r="C109" s="514"/>
      <c r="D109" s="514"/>
      <c r="E109" s="57">
        <v>10.54</v>
      </c>
      <c r="F109" s="132" t="s">
        <v>93</v>
      </c>
      <c r="G109" s="133">
        <v>320.39999999999998</v>
      </c>
      <c r="H109" s="134"/>
      <c r="I109" s="135">
        <f t="shared" si="8"/>
        <v>9.94</v>
      </c>
      <c r="J109" s="136"/>
      <c r="K109" s="137">
        <f>VLOOKUP('Calados Completo'!E109,'Tabla de determinantes'!A1:C849,3,FALSE)</f>
        <v>9.94</v>
      </c>
      <c r="L109" s="210"/>
      <c r="M109" s="16"/>
      <c r="N109" s="150">
        <v>451</v>
      </c>
      <c r="O109" s="161" t="s">
        <v>230</v>
      </c>
      <c r="P109" s="162"/>
      <c r="Q109" s="162"/>
      <c r="R109" s="377"/>
      <c r="S109" s="377"/>
      <c r="T109" s="377"/>
      <c r="U109" s="378"/>
      <c r="V109" s="170"/>
      <c r="W109" s="351" t="s">
        <v>225</v>
      </c>
      <c r="X109" s="351"/>
      <c r="Y109" s="352"/>
      <c r="Z109" s="73"/>
      <c r="AA109" s="191" t="s">
        <v>231</v>
      </c>
      <c r="AB109" s="192"/>
      <c r="AC109" s="192"/>
      <c r="AD109" s="192"/>
      <c r="AE109" s="192"/>
      <c r="AF109" s="193"/>
      <c r="AG109" s="16"/>
      <c r="AH109" s="16"/>
      <c r="AI109" s="16"/>
      <c r="AJ109" s="16"/>
      <c r="AK109" s="16"/>
      <c r="AL109" s="16"/>
      <c r="AM109" s="16"/>
    </row>
    <row r="110" spans="1:39" s="139" customFormat="1" ht="13.5" customHeight="1" x14ac:dyDescent="0.25">
      <c r="A110" s="512" t="s">
        <v>240</v>
      </c>
      <c r="B110" s="512"/>
      <c r="C110" s="512"/>
      <c r="D110" s="512"/>
      <c r="E110" s="57">
        <v>10.65</v>
      </c>
      <c r="F110" s="127" t="s">
        <v>93</v>
      </c>
      <c r="G110" s="128">
        <v>318.89999999999998</v>
      </c>
      <c r="H110" s="129"/>
      <c r="I110" s="130">
        <f t="shared" si="8"/>
        <v>10.050000000000001</v>
      </c>
      <c r="J110" s="390"/>
      <c r="K110" s="131">
        <f>VLOOKUP('Calados Completo'!E110,'Tabla de determinantes'!A1:C849,3,FALSE)</f>
        <v>10.050000000000001</v>
      </c>
      <c r="L110" s="210"/>
      <c r="M110" s="16"/>
      <c r="N110" s="350"/>
      <c r="O110" s="163"/>
      <c r="P110" s="163"/>
      <c r="Q110" s="163"/>
      <c r="R110" s="489" t="str">
        <f>A94</f>
        <v>EP BORGHI - BELLA VISTA</v>
      </c>
      <c r="S110" s="489"/>
      <c r="T110" s="489"/>
      <c r="U110" s="496"/>
      <c r="V110" s="170">
        <f>G94</f>
        <v>447.2</v>
      </c>
      <c r="W110" s="489"/>
      <c r="X110" s="489"/>
      <c r="Y110" s="490"/>
      <c r="Z110" s="190"/>
      <c r="AA110" s="194"/>
      <c r="AB110" s="195"/>
      <c r="AC110" s="195"/>
      <c r="AD110" s="195"/>
      <c r="AE110" s="195"/>
      <c r="AF110" s="196"/>
      <c r="AG110" s="16"/>
      <c r="AH110" s="16"/>
      <c r="AI110" s="16"/>
      <c r="AJ110" s="16"/>
      <c r="AK110" s="16"/>
      <c r="AL110" s="16"/>
      <c r="AM110" s="16"/>
    </row>
    <row r="111" spans="1:39" ht="13.5" customHeight="1" x14ac:dyDescent="0.25">
      <c r="A111" s="512" t="s">
        <v>243</v>
      </c>
      <c r="B111" s="512"/>
      <c r="C111" s="512"/>
      <c r="D111" s="512"/>
      <c r="E111" s="57">
        <v>10.44</v>
      </c>
      <c r="F111" s="127" t="s">
        <v>93</v>
      </c>
      <c r="G111" s="128">
        <v>316.2</v>
      </c>
      <c r="H111" s="129"/>
      <c r="I111" s="130">
        <f t="shared" si="8"/>
        <v>9.84</v>
      </c>
      <c r="J111" s="447"/>
      <c r="K111" s="131">
        <f>VLOOKUP('Calados Completo'!E111,'Tabla de determinantes'!A1:C849,3,FALSE)</f>
        <v>9.84</v>
      </c>
      <c r="L111" s="210"/>
      <c r="M111" s="16"/>
      <c r="N111" s="150">
        <v>449.5</v>
      </c>
      <c r="O111" s="161" t="s">
        <v>235</v>
      </c>
      <c r="P111" s="162"/>
      <c r="Q111" s="162"/>
      <c r="R111" s="383"/>
      <c r="S111" s="383"/>
      <c r="T111" s="383"/>
      <c r="U111" s="384"/>
      <c r="V111" s="170"/>
      <c r="W111" s="488" t="s">
        <v>225</v>
      </c>
      <c r="X111" s="489"/>
      <c r="Y111" s="490"/>
      <c r="Z111" s="73"/>
      <c r="AA111" s="194" t="s">
        <v>233</v>
      </c>
      <c r="AB111" s="197"/>
      <c r="AC111" s="197"/>
      <c r="AD111" s="197"/>
      <c r="AE111" s="197"/>
      <c r="AF111" s="196"/>
      <c r="AG111" s="16"/>
      <c r="AH111" s="16"/>
      <c r="AI111" s="16"/>
      <c r="AJ111" s="16"/>
      <c r="AK111" s="16"/>
      <c r="AL111" s="16"/>
      <c r="AM111" s="16"/>
    </row>
    <row r="112" spans="1:39" ht="13.5" customHeight="1" x14ac:dyDescent="0.25">
      <c r="A112" s="512" t="s">
        <v>246</v>
      </c>
      <c r="B112" s="512"/>
      <c r="C112" s="512"/>
      <c r="D112" s="512"/>
      <c r="E112" s="202">
        <v>10.64</v>
      </c>
      <c r="F112" s="127" t="s">
        <v>93</v>
      </c>
      <c r="G112" s="128">
        <v>314.89999999999998</v>
      </c>
      <c r="H112" s="129"/>
      <c r="I112" s="130">
        <f t="shared" ref="I112:I119" si="9">IF(E112=0,"",K112)</f>
        <v>10.040000000000001</v>
      </c>
      <c r="J112" s="390"/>
      <c r="K112" s="131">
        <f>VLOOKUP('Calados Completo'!E112,'Tabla de determinantes'!A1:C849,3,FALSE)</f>
        <v>10.040000000000001</v>
      </c>
      <c r="L112" s="72"/>
      <c r="M112" s="16"/>
      <c r="N112" s="150">
        <v>448.8</v>
      </c>
      <c r="O112" s="161" t="s">
        <v>238</v>
      </c>
      <c r="P112" s="162"/>
      <c r="Q112" s="162"/>
      <c r="R112" s="527" t="s">
        <v>352</v>
      </c>
      <c r="S112" s="528"/>
      <c r="T112" s="528"/>
      <c r="U112" s="557"/>
      <c r="V112" s="370"/>
      <c r="W112" s="488" t="s">
        <v>225</v>
      </c>
      <c r="X112" s="489"/>
      <c r="Y112" s="490"/>
      <c r="Z112" s="73"/>
      <c r="AA112" s="194" t="s">
        <v>236</v>
      </c>
      <c r="AB112" s="197"/>
      <c r="AC112" s="197"/>
      <c r="AD112" s="197"/>
      <c r="AE112" s="197"/>
      <c r="AF112" s="196"/>
      <c r="AG112" s="16"/>
      <c r="AH112" s="16"/>
      <c r="AI112" s="16"/>
      <c r="AJ112" s="16"/>
      <c r="AK112" s="16"/>
      <c r="AL112" s="16"/>
      <c r="AM112" s="16"/>
    </row>
    <row r="113" spans="1:39" ht="13.5" customHeight="1" x14ac:dyDescent="0.25">
      <c r="A113" s="530" t="s">
        <v>127</v>
      </c>
      <c r="B113" s="530"/>
      <c r="C113" s="530"/>
      <c r="D113" s="530"/>
      <c r="E113" s="211">
        <v>10.44</v>
      </c>
      <c r="F113" s="448" t="s">
        <v>93</v>
      </c>
      <c r="G113" s="449">
        <v>311.60000000000002</v>
      </c>
      <c r="H113" s="450"/>
      <c r="I113" s="451">
        <f t="shared" si="9"/>
        <v>9.84</v>
      </c>
      <c r="J113" s="452"/>
      <c r="K113" s="453">
        <f>VLOOKUP('Calados Completo'!E113,'Tabla de determinantes'!A1:C849,3,FALSE)</f>
        <v>9.84</v>
      </c>
      <c r="L113" s="210"/>
      <c r="M113" s="16"/>
      <c r="N113" s="150">
        <v>448.3</v>
      </c>
      <c r="O113" s="161" t="s">
        <v>241</v>
      </c>
      <c r="P113" s="162"/>
      <c r="Q113" s="162"/>
      <c r="R113" s="527"/>
      <c r="S113" s="528"/>
      <c r="T113" s="528"/>
      <c r="U113" s="557"/>
      <c r="V113" s="201"/>
      <c r="W113" s="493" t="s">
        <v>225</v>
      </c>
      <c r="X113" s="494"/>
      <c r="Y113" s="500"/>
      <c r="Z113" s="73"/>
      <c r="AA113" s="83" t="s">
        <v>239</v>
      </c>
      <c r="AB113" s="84"/>
      <c r="AC113" s="84"/>
      <c r="AD113" s="84"/>
      <c r="AE113" s="84"/>
      <c r="AF113" s="84"/>
      <c r="AG113" s="84"/>
      <c r="AH113" s="84"/>
      <c r="AI113" s="84"/>
      <c r="AJ113" s="84"/>
      <c r="AK113" s="85"/>
      <c r="AL113" s="16"/>
      <c r="AM113" s="16"/>
    </row>
    <row r="114" spans="1:39" ht="13.5" customHeight="1" x14ac:dyDescent="0.25">
      <c r="A114" s="512" t="s">
        <v>252</v>
      </c>
      <c r="B114" s="512"/>
      <c r="C114" s="512"/>
      <c r="D114" s="512"/>
      <c r="E114" s="57">
        <v>11.14</v>
      </c>
      <c r="F114" s="127" t="s">
        <v>93</v>
      </c>
      <c r="G114" s="128">
        <v>307.60000000000002</v>
      </c>
      <c r="H114" s="129"/>
      <c r="I114" s="130">
        <f t="shared" si="9"/>
        <v>10.4</v>
      </c>
      <c r="J114" s="443"/>
      <c r="K114" s="131">
        <f>VLOOKUP('Calados Completo'!E114,'Tabla de determinantes'!A1:C849,3,FALSE)</f>
        <v>10.4</v>
      </c>
      <c r="L114" s="210"/>
      <c r="M114" s="16"/>
      <c r="N114" s="150">
        <v>448</v>
      </c>
      <c r="O114" s="164" t="s">
        <v>244</v>
      </c>
      <c r="P114" s="165"/>
      <c r="Q114" s="165"/>
      <c r="R114" s="524"/>
      <c r="S114" s="525"/>
      <c r="T114" s="525"/>
      <c r="U114" s="526"/>
      <c r="V114" s="170"/>
      <c r="W114" s="141"/>
      <c r="X114" s="139"/>
      <c r="Y114" s="139"/>
      <c r="Z114" s="140"/>
      <c r="AA114" s="86" t="s">
        <v>242</v>
      </c>
      <c r="AB114" s="87"/>
      <c r="AC114" s="87"/>
      <c r="AD114" s="87"/>
      <c r="AE114" s="87"/>
      <c r="AF114" s="87"/>
      <c r="AG114" s="87"/>
      <c r="AH114" s="87"/>
      <c r="AI114" s="87"/>
      <c r="AJ114" s="87"/>
      <c r="AK114" s="88"/>
      <c r="AL114" s="16"/>
      <c r="AM114" s="16"/>
    </row>
    <row r="115" spans="1:39" ht="13.5" customHeight="1" x14ac:dyDescent="0.25">
      <c r="A115" s="512" t="s">
        <v>255</v>
      </c>
      <c r="B115" s="512"/>
      <c r="C115" s="512"/>
      <c r="D115" s="512"/>
      <c r="E115" s="57">
        <v>11.03</v>
      </c>
      <c r="F115" s="127" t="s">
        <v>93</v>
      </c>
      <c r="G115" s="128">
        <v>295.2</v>
      </c>
      <c r="H115" s="129"/>
      <c r="I115" s="130">
        <f t="shared" si="9"/>
        <v>10.37</v>
      </c>
      <c r="J115" s="344"/>
      <c r="K115" s="131">
        <f>VLOOKUP('Calados Completo'!E115,'Tabla de determinantes'!A1:C849,3,FALSE)</f>
        <v>10.37</v>
      </c>
      <c r="L115" s="210"/>
      <c r="M115" s="16"/>
      <c r="N115" s="150">
        <v>446.5</v>
      </c>
      <c r="O115" s="166" t="s">
        <v>247</v>
      </c>
      <c r="P115" s="167"/>
      <c r="Q115" s="167"/>
      <c r="R115" s="371"/>
      <c r="S115" s="371"/>
      <c r="T115" s="371"/>
      <c r="U115" s="372"/>
      <c r="V115" s="204"/>
      <c r="W115" s="497" t="s">
        <v>292</v>
      </c>
      <c r="X115" s="498"/>
      <c r="Y115" s="499"/>
      <c r="Z115" s="189"/>
      <c r="AA115" s="89" t="s">
        <v>245</v>
      </c>
      <c r="AB115" s="90"/>
      <c r="AC115" s="90"/>
      <c r="AD115" s="90"/>
      <c r="AE115" s="90"/>
      <c r="AF115" s="90"/>
      <c r="AG115" s="90"/>
      <c r="AH115" s="90"/>
      <c r="AI115" s="90"/>
      <c r="AJ115" s="90"/>
      <c r="AK115" s="91"/>
      <c r="AL115" s="16"/>
      <c r="AM115" s="16"/>
    </row>
    <row r="116" spans="1:39" s="139" customFormat="1" ht="13.5" customHeight="1" x14ac:dyDescent="0.25">
      <c r="A116" s="512" t="s">
        <v>257</v>
      </c>
      <c r="B116" s="512"/>
      <c r="C116" s="512"/>
      <c r="D116" s="512"/>
      <c r="E116" s="57">
        <v>11.03</v>
      </c>
      <c r="F116" s="127" t="s">
        <v>93</v>
      </c>
      <c r="G116" s="128">
        <v>292.2</v>
      </c>
      <c r="H116" s="129"/>
      <c r="I116" s="130">
        <f t="shared" si="9"/>
        <v>10.37</v>
      </c>
      <c r="J116" s="330"/>
      <c r="K116" s="131">
        <f>VLOOKUP('Calados Completo'!E116,'Tabla de determinantes'!A1:C849,3,FALSE)</f>
        <v>10.37</v>
      </c>
      <c r="L116" s="210"/>
      <c r="M116" s="16"/>
      <c r="N116" s="150">
        <v>442.8</v>
      </c>
      <c r="O116" s="168" t="s">
        <v>250</v>
      </c>
      <c r="P116" s="169"/>
      <c r="Q116" s="169"/>
      <c r="R116" s="141"/>
      <c r="S116" s="141"/>
      <c r="T116" s="156"/>
      <c r="U116" s="141"/>
      <c r="V116" s="154"/>
      <c r="W116" s="488" t="s">
        <v>248</v>
      </c>
      <c r="X116" s="489"/>
      <c r="Y116" s="496"/>
      <c r="Z116" s="140"/>
      <c r="AA116" s="86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"/>
      <c r="AM116" s="16"/>
    </row>
    <row r="117" spans="1:39" ht="13.5" customHeight="1" x14ac:dyDescent="0.25">
      <c r="A117" s="512" t="s">
        <v>258</v>
      </c>
      <c r="B117" s="512"/>
      <c r="C117" s="512"/>
      <c r="D117" s="512"/>
      <c r="E117" s="57">
        <v>10.72</v>
      </c>
      <c r="F117" s="127" t="s">
        <v>93</v>
      </c>
      <c r="G117" s="128">
        <v>283.2</v>
      </c>
      <c r="H117" s="129"/>
      <c r="I117" s="130">
        <f t="shared" si="9"/>
        <v>10.120000000000001</v>
      </c>
      <c r="J117" s="340"/>
      <c r="K117" s="131">
        <f>VLOOKUP('Calados Completo'!E117,'Tabla de determinantes'!A1:C849,3,FALSE)</f>
        <v>10.120000000000001</v>
      </c>
      <c r="L117" s="308"/>
      <c r="M117" s="16"/>
      <c r="N117" s="150">
        <v>442</v>
      </c>
      <c r="O117" s="168" t="s">
        <v>253</v>
      </c>
      <c r="P117" s="169"/>
      <c r="Q117" s="169"/>
      <c r="R117" s="141"/>
      <c r="S117" s="141"/>
      <c r="T117" s="156"/>
      <c r="U117" s="141"/>
      <c r="V117" s="154"/>
      <c r="W117" s="488" t="s">
        <v>248</v>
      </c>
      <c r="X117" s="489"/>
      <c r="Y117" s="496"/>
      <c r="Z117" s="140"/>
      <c r="AA117" s="92" t="s">
        <v>249</v>
      </c>
      <c r="AB117" s="93"/>
      <c r="AC117" s="93"/>
      <c r="AD117" s="93"/>
      <c r="AE117" s="93"/>
      <c r="AF117" s="93"/>
      <c r="AG117" s="93"/>
      <c r="AH117" s="93"/>
      <c r="AI117" s="94"/>
      <c r="AJ117" s="16"/>
      <c r="AK117" s="16"/>
      <c r="AL117" s="16"/>
      <c r="AM117" s="16"/>
    </row>
    <row r="118" spans="1:39" ht="13.5" customHeight="1" x14ac:dyDescent="0.25">
      <c r="A118" s="512" t="s">
        <v>259</v>
      </c>
      <c r="B118" s="512"/>
      <c r="C118" s="512"/>
      <c r="D118" s="512"/>
      <c r="E118" s="57">
        <v>11.62</v>
      </c>
      <c r="F118" s="127" t="s">
        <v>93</v>
      </c>
      <c r="G118" s="128">
        <v>276.60000000000002</v>
      </c>
      <c r="H118" s="129"/>
      <c r="I118" s="130">
        <f t="shared" si="9"/>
        <v>10.563636363636363</v>
      </c>
      <c r="J118" s="340"/>
      <c r="K118" s="131">
        <f>VLOOKUP('Calados Completo'!E118,'Tabla de determinantes'!A1:C849,3,FALSE)</f>
        <v>10.563636363636363</v>
      </c>
      <c r="L118" s="72"/>
      <c r="M118" s="16"/>
      <c r="N118" s="150">
        <v>441.5</v>
      </c>
      <c r="O118" s="168" t="s">
        <v>256</v>
      </c>
      <c r="P118" s="169"/>
      <c r="Q118" s="169"/>
      <c r="R118" s="351"/>
      <c r="S118" s="351"/>
      <c r="T118" s="156"/>
      <c r="U118" s="351"/>
      <c r="V118" s="154"/>
      <c r="W118" s="493" t="s">
        <v>248</v>
      </c>
      <c r="X118" s="494"/>
      <c r="Y118" s="495"/>
      <c r="Z118" s="140"/>
      <c r="AA118" s="96" t="s">
        <v>251</v>
      </c>
      <c r="AB118" s="97"/>
      <c r="AC118" s="97"/>
      <c r="AD118" s="97"/>
      <c r="AE118" s="97"/>
      <c r="AF118" s="97"/>
      <c r="AG118" s="97"/>
      <c r="AH118" s="97"/>
      <c r="AI118" s="98"/>
      <c r="AJ118" s="16"/>
      <c r="AK118" s="16"/>
      <c r="AL118" s="16"/>
      <c r="AM118" s="16"/>
    </row>
    <row r="119" spans="1:39" ht="13.5" customHeight="1" x14ac:dyDescent="0.25">
      <c r="A119" s="512" t="s">
        <v>260</v>
      </c>
      <c r="B119" s="513"/>
      <c r="C119" s="513"/>
      <c r="D119" s="513"/>
      <c r="E119" s="327"/>
      <c r="F119" s="127" t="s">
        <v>93</v>
      </c>
      <c r="G119" s="128">
        <v>258.8</v>
      </c>
      <c r="H119" s="129"/>
      <c r="I119" s="130" t="str">
        <f t="shared" si="9"/>
        <v/>
      </c>
      <c r="J119" s="212"/>
      <c r="K119" s="131" t="e">
        <f>VLOOKUP('Calados Completo'!E119,'Tabla de determinantes'!A1:C849,3,FALSE)</f>
        <v>#N/A</v>
      </c>
      <c r="L119" s="72"/>
      <c r="M119" s="16"/>
      <c r="N119" s="376"/>
      <c r="O119" s="318"/>
      <c r="P119" s="318"/>
      <c r="Q119" s="318"/>
      <c r="R119" s="539" t="s">
        <v>353</v>
      </c>
      <c r="S119" s="540"/>
      <c r="T119" s="540"/>
      <c r="U119" s="541"/>
      <c r="V119" s="203"/>
      <c r="W119" s="141"/>
      <c r="X119" s="16"/>
      <c r="Y119" s="16"/>
      <c r="Z119" s="189"/>
      <c r="AA119" s="99" t="s">
        <v>254</v>
      </c>
      <c r="AB119" s="100"/>
      <c r="AC119" s="100"/>
      <c r="AD119" s="100"/>
      <c r="AE119" s="100"/>
      <c r="AF119" s="100"/>
      <c r="AG119" s="100"/>
      <c r="AH119" s="100"/>
      <c r="AI119" s="101"/>
      <c r="AJ119" s="16"/>
      <c r="AK119" s="16"/>
      <c r="AL119" s="16"/>
      <c r="AM119" s="16"/>
    </row>
    <row r="120" spans="1:39" ht="13.5" customHeight="1" x14ac:dyDescent="0.25">
      <c r="A120" s="512"/>
      <c r="B120" s="513"/>
      <c r="C120" s="513"/>
      <c r="D120" s="513"/>
      <c r="E120" s="318"/>
      <c r="F120" s="127"/>
      <c r="G120" s="128"/>
      <c r="H120" s="129"/>
      <c r="I120" s="130"/>
      <c r="J120" s="316"/>
      <c r="K120" s="131"/>
      <c r="L120" s="210"/>
      <c r="M120" s="16"/>
      <c r="N120" s="376"/>
      <c r="O120" s="318"/>
      <c r="P120" s="318"/>
      <c r="Q120" s="318"/>
      <c r="R120" s="542"/>
      <c r="S120" s="543"/>
      <c r="T120" s="543"/>
      <c r="U120" s="544"/>
      <c r="V120" s="375"/>
      <c r="W120" s="143"/>
      <c r="X120" s="144"/>
      <c r="Y120" s="144"/>
      <c r="Z120" s="199"/>
      <c r="AA120" s="198" t="s">
        <v>249</v>
      </c>
      <c r="AB120" s="95"/>
      <c r="AC120" s="95"/>
      <c r="AD120" s="95"/>
      <c r="AE120" s="95"/>
      <c r="AF120" s="95"/>
      <c r="AG120" s="95"/>
      <c r="AH120" s="95"/>
      <c r="AI120" s="102"/>
      <c r="AJ120" s="16"/>
      <c r="AK120" s="16"/>
      <c r="AL120" s="16"/>
      <c r="AM120" s="16"/>
    </row>
    <row r="121" spans="1:39" s="345" customFormat="1" ht="13.5" customHeight="1" x14ac:dyDescent="0.25">
      <c r="A121" s="346"/>
      <c r="B121" s="347"/>
      <c r="C121" s="347"/>
      <c r="D121" s="347"/>
      <c r="E121" s="318"/>
      <c r="F121" s="127"/>
      <c r="G121" s="128"/>
      <c r="H121" s="129"/>
      <c r="I121" s="130"/>
      <c r="J121" s="349"/>
      <c r="K121" s="131"/>
      <c r="L121" s="210"/>
      <c r="M121" s="16"/>
      <c r="N121" s="350"/>
      <c r="O121" s="163"/>
      <c r="P121" s="163"/>
      <c r="Q121" s="163"/>
      <c r="R121" s="498" t="str">
        <f>A95</f>
        <v>BORGHI</v>
      </c>
      <c r="S121" s="498"/>
      <c r="T121" s="498"/>
      <c r="U121" s="499"/>
      <c r="V121" s="170">
        <f>G95</f>
        <v>431.6</v>
      </c>
      <c r="W121" s="351"/>
      <c r="X121" s="142"/>
      <c r="Y121" s="142"/>
      <c r="Z121" s="142"/>
      <c r="AA121" s="198"/>
      <c r="AB121" s="169"/>
      <c r="AC121" s="169"/>
      <c r="AD121" s="169"/>
      <c r="AE121" s="169"/>
      <c r="AF121" s="169"/>
      <c r="AG121" s="169"/>
      <c r="AH121" s="169"/>
      <c r="AI121" s="169"/>
      <c r="AJ121" s="16"/>
      <c r="AK121" s="16"/>
      <c r="AL121" s="16"/>
      <c r="AM121" s="16"/>
    </row>
    <row r="122" spans="1:39" s="224" customFormat="1" ht="13.5" customHeight="1" x14ac:dyDescent="0.25">
      <c r="L122" s="72"/>
      <c r="M122" s="16"/>
      <c r="N122" s="150">
        <v>417.5</v>
      </c>
      <c r="O122" s="151" t="s">
        <v>315</v>
      </c>
      <c r="P122" s="142"/>
      <c r="Q122" s="142"/>
      <c r="R122" s="351"/>
      <c r="S122" s="351"/>
      <c r="T122" s="351"/>
      <c r="U122" s="351"/>
      <c r="V122" s="201"/>
      <c r="W122" s="351"/>
      <c r="X122" s="142"/>
      <c r="Y122" s="142"/>
      <c r="Z122" s="16"/>
      <c r="AA122" s="198"/>
      <c r="AB122" s="169"/>
      <c r="AC122" s="169"/>
      <c r="AD122" s="169"/>
      <c r="AE122" s="169"/>
      <c r="AF122" s="169"/>
      <c r="AG122" s="169"/>
      <c r="AH122" s="169"/>
      <c r="AI122" s="169"/>
      <c r="AJ122" s="16"/>
      <c r="AK122" s="16"/>
      <c r="AL122" s="16"/>
      <c r="AM122" s="16"/>
    </row>
    <row r="123" spans="1:39" ht="13.5" customHeight="1" x14ac:dyDescent="0.25">
      <c r="D123" s="205"/>
      <c r="L123" s="16"/>
      <c r="M123" s="16"/>
      <c r="N123" s="150">
        <v>416.5</v>
      </c>
      <c r="O123" s="151" t="s">
        <v>261</v>
      </c>
      <c r="P123" s="142"/>
      <c r="Q123" s="142"/>
      <c r="R123" s="351"/>
      <c r="S123" s="351"/>
      <c r="T123" s="156"/>
      <c r="U123" s="351"/>
      <c r="V123" s="200"/>
      <c r="W123" s="362" t="s">
        <v>262</v>
      </c>
      <c r="X123" s="359"/>
      <c r="Y123" s="363"/>
      <c r="Z123" s="16"/>
      <c r="AA123" s="10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13.5" customHeight="1" x14ac:dyDescent="0.25">
      <c r="L124" s="16"/>
      <c r="M124" s="16"/>
      <c r="N124" s="150">
        <v>415.2</v>
      </c>
      <c r="O124" s="151" t="s">
        <v>263</v>
      </c>
      <c r="P124" s="142"/>
      <c r="Q124" s="142"/>
      <c r="R124" s="351"/>
      <c r="S124" s="351"/>
      <c r="T124" s="156"/>
      <c r="U124" s="351"/>
      <c r="V124" s="154"/>
      <c r="W124" s="361" t="s">
        <v>262</v>
      </c>
      <c r="X124" s="351"/>
      <c r="Y124" s="360"/>
      <c r="Z124" s="16"/>
      <c r="AA124" s="10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13.5" customHeight="1" x14ac:dyDescent="0.25">
      <c r="A125" s="16"/>
      <c r="B125" s="16"/>
      <c r="C125" s="16"/>
      <c r="D125" s="16"/>
      <c r="E125" s="16" t="s">
        <v>9</v>
      </c>
      <c r="F125" s="16"/>
      <c r="G125" s="16"/>
      <c r="H125" s="16"/>
      <c r="I125" s="16"/>
      <c r="J125" s="16"/>
      <c r="K125" s="16"/>
      <c r="L125" s="16"/>
      <c r="M125" s="16"/>
      <c r="N125" s="150">
        <v>414.8</v>
      </c>
      <c r="O125" s="151" t="s">
        <v>264</v>
      </c>
      <c r="P125" s="142"/>
      <c r="Q125" s="142"/>
      <c r="R125" s="351"/>
      <c r="S125" s="351"/>
      <c r="T125" s="156"/>
      <c r="U125" s="352"/>
      <c r="V125" s="170"/>
      <c r="W125" s="361" t="s">
        <v>262</v>
      </c>
      <c r="X125" s="351"/>
      <c r="Y125" s="360"/>
      <c r="Z125" s="16"/>
      <c r="AA125" s="10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s="223" customFormat="1" ht="13.5" customHeight="1" x14ac:dyDescent="0.25">
      <c r="A126" s="314"/>
      <c r="B126" s="314"/>
      <c r="C126" s="314"/>
      <c r="D126" s="314"/>
      <c r="E126" s="326"/>
      <c r="F126" s="314"/>
      <c r="G126" s="314"/>
      <c r="H126" s="314"/>
      <c r="I126" s="314"/>
      <c r="J126" s="314"/>
      <c r="K126" s="314"/>
      <c r="L126" s="210"/>
      <c r="M126" s="16"/>
      <c r="N126" s="350"/>
      <c r="O126" s="163"/>
      <c r="P126" s="163"/>
      <c r="Q126" s="163"/>
      <c r="R126" s="489" t="str">
        <f>A97</f>
        <v>EP CANAL DE LOS MUELLES PTO ROS</v>
      </c>
      <c r="S126" s="489"/>
      <c r="T126" s="489"/>
      <c r="U126" s="490"/>
      <c r="V126" s="154">
        <f>G97</f>
        <v>415</v>
      </c>
      <c r="W126" s="351"/>
      <c r="X126" s="142"/>
      <c r="Y126" s="199"/>
      <c r="Z126" s="142"/>
      <c r="AA126" s="198"/>
      <c r="AB126" s="169"/>
      <c r="AC126" s="169"/>
      <c r="AD126" s="169"/>
      <c r="AE126" s="169"/>
      <c r="AF126" s="169"/>
      <c r="AG126" s="169"/>
      <c r="AH126" s="169"/>
      <c r="AI126" s="102"/>
      <c r="AJ126" s="16"/>
      <c r="AK126" s="16"/>
      <c r="AL126" s="16"/>
      <c r="AM126" s="16"/>
    </row>
    <row r="127" spans="1:39" ht="13.5" customHeight="1" x14ac:dyDescent="0.25">
      <c r="L127" s="72"/>
      <c r="M127" s="16"/>
      <c r="N127" s="350"/>
      <c r="O127" s="163"/>
      <c r="P127" s="163"/>
      <c r="Q127" s="163"/>
      <c r="R127" s="489" t="str">
        <f>A98</f>
        <v>EP ALVEAR - CANAL DE LOS MUELLES</v>
      </c>
      <c r="S127" s="489"/>
      <c r="T127" s="489"/>
      <c r="U127" s="489"/>
      <c r="V127" s="370">
        <f>G98</f>
        <v>410.3</v>
      </c>
      <c r="W127" s="351"/>
      <c r="X127" s="142"/>
      <c r="Y127" s="199"/>
      <c r="Z127" s="16"/>
      <c r="AA127" s="103" t="s">
        <v>251</v>
      </c>
      <c r="AB127" s="104"/>
      <c r="AC127" s="104"/>
      <c r="AD127" s="104"/>
      <c r="AE127" s="104"/>
      <c r="AF127" s="104"/>
      <c r="AG127" s="104"/>
      <c r="AH127" s="104"/>
      <c r="AI127" s="105"/>
      <c r="AJ127" s="16"/>
      <c r="AK127" s="16"/>
      <c r="AL127" s="16"/>
      <c r="AM127" s="16"/>
    </row>
    <row r="128" spans="1:39" ht="13.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50"/>
      <c r="O128" s="163"/>
      <c r="P128" s="163"/>
      <c r="Q128" s="163"/>
      <c r="R128" s="489" t="str">
        <f>A99</f>
        <v>ALVEAR</v>
      </c>
      <c r="S128" s="489"/>
      <c r="T128" s="489"/>
      <c r="U128" s="490"/>
      <c r="V128" s="154">
        <f>G99</f>
        <v>404.8</v>
      </c>
      <c r="W128" s="351"/>
      <c r="X128" s="357"/>
      <c r="Y128" s="358"/>
      <c r="Z128" s="16"/>
      <c r="AA128" s="10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13.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50">
        <v>408</v>
      </c>
      <c r="O129" s="171" t="s">
        <v>265</v>
      </c>
      <c r="P129" s="172"/>
      <c r="Q129" s="172"/>
      <c r="R129" s="351"/>
      <c r="S129" s="351"/>
      <c r="T129" s="156"/>
      <c r="U129" s="351"/>
      <c r="V129" s="154"/>
      <c r="W129" s="361" t="s">
        <v>262</v>
      </c>
      <c r="X129" s="351"/>
      <c r="Y129" s="360"/>
      <c r="Z129" s="16"/>
      <c r="AA129" s="107" t="s">
        <v>266</v>
      </c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9"/>
    </row>
    <row r="130" spans="1:39" ht="13.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50">
        <v>406.5</v>
      </c>
      <c r="O130" s="171" t="s">
        <v>267</v>
      </c>
      <c r="P130" s="172"/>
      <c r="Q130" s="172"/>
      <c r="R130" s="351"/>
      <c r="S130" s="351"/>
      <c r="T130" s="156"/>
      <c r="U130" s="351"/>
      <c r="V130" s="381"/>
      <c r="W130" s="374" t="s">
        <v>262</v>
      </c>
      <c r="X130" s="353"/>
      <c r="Y130" s="382"/>
      <c r="Z130" s="20"/>
      <c r="AA130" s="107" t="s">
        <v>266</v>
      </c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9"/>
    </row>
    <row r="131" spans="1:39" s="139" customFormat="1" ht="13.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50"/>
      <c r="O131" s="163"/>
      <c r="P131" s="163"/>
      <c r="Q131" s="163"/>
      <c r="R131" s="489" t="str">
        <f>A100</f>
        <v>EP ABAJO ALVEAR - ALVEAR</v>
      </c>
      <c r="S131" s="489"/>
      <c r="T131" s="489"/>
      <c r="U131" s="490"/>
      <c r="V131" s="154">
        <f>G100</f>
        <v>402</v>
      </c>
      <c r="W131" s="351"/>
      <c r="X131" s="357"/>
      <c r="Y131" s="348"/>
      <c r="Z131" s="16"/>
      <c r="AA131" s="10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13.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50"/>
      <c r="O132" s="163"/>
      <c r="P132" s="163"/>
      <c r="Q132" s="163"/>
      <c r="R132" s="489" t="str">
        <f>A101</f>
        <v>ABAJO ALVEAR</v>
      </c>
      <c r="S132" s="489"/>
      <c r="T132" s="489"/>
      <c r="U132" s="490"/>
      <c r="V132" s="154">
        <f>G101</f>
        <v>399.5</v>
      </c>
      <c r="W132" s="351"/>
      <c r="X132" s="142"/>
      <c r="Y132" s="142"/>
      <c r="Z132" s="16"/>
    </row>
    <row r="133" spans="1:39" ht="13.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50"/>
      <c r="O133" s="163"/>
      <c r="P133" s="163"/>
      <c r="Q133" s="163"/>
      <c r="R133" s="489" t="str">
        <f>A102</f>
        <v>EP PARAGUAYO - ABAJO ALVEAR</v>
      </c>
      <c r="S133" s="489"/>
      <c r="T133" s="489"/>
      <c r="U133" s="490"/>
      <c r="V133" s="154">
        <f>G102</f>
        <v>398.4</v>
      </c>
      <c r="W133" s="142"/>
      <c r="X133" s="142"/>
      <c r="Y133" s="142"/>
      <c r="Z133" s="16"/>
    </row>
    <row r="134" spans="1:39" ht="13.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50">
        <v>396</v>
      </c>
      <c r="O134" s="173" t="s">
        <v>268</v>
      </c>
      <c r="P134" s="174"/>
      <c r="Q134" s="174"/>
      <c r="R134" s="351"/>
      <c r="S134" s="351"/>
      <c r="T134" s="156"/>
      <c r="U134" s="351"/>
      <c r="V134" s="155"/>
      <c r="W134" s="373" t="s">
        <v>269</v>
      </c>
      <c r="X134" s="355"/>
      <c r="Y134" s="356"/>
      <c r="Z134" s="16"/>
      <c r="AA134" s="116" t="s">
        <v>274</v>
      </c>
      <c r="AB134" s="117"/>
      <c r="AC134" s="117"/>
      <c r="AD134" s="117"/>
      <c r="AE134" s="117"/>
      <c r="AF134" s="117"/>
      <c r="AG134" s="117"/>
      <c r="AH134" s="117"/>
      <c r="AI134" s="118"/>
      <c r="AJ134" s="16"/>
      <c r="AK134" s="16"/>
      <c r="AL134" s="16"/>
      <c r="AM134" s="16"/>
    </row>
    <row r="135" spans="1:39" ht="13.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50">
        <v>395.9</v>
      </c>
      <c r="O135" s="175" t="s">
        <v>271</v>
      </c>
      <c r="P135" s="176"/>
      <c r="Q135" s="176"/>
      <c r="R135" s="351"/>
      <c r="S135" s="351"/>
      <c r="T135" s="156"/>
      <c r="U135" s="351"/>
      <c r="V135" s="154"/>
      <c r="W135" s="361" t="s">
        <v>269</v>
      </c>
      <c r="X135" s="351"/>
      <c r="Y135" s="352"/>
      <c r="Z135" s="16"/>
      <c r="AJ135" s="16"/>
      <c r="AK135" s="16"/>
      <c r="AL135" s="16"/>
      <c r="AM135" s="16"/>
    </row>
    <row r="136" spans="1:39" ht="13.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50">
        <v>395.5</v>
      </c>
      <c r="O136" s="177" t="s">
        <v>273</v>
      </c>
      <c r="P136" s="178"/>
      <c r="Q136" s="178"/>
      <c r="R136" s="351"/>
      <c r="S136" s="351"/>
      <c r="T136" s="156"/>
      <c r="U136" s="351"/>
      <c r="V136" s="179"/>
      <c r="W136" s="374" t="s">
        <v>269</v>
      </c>
      <c r="X136" s="353"/>
      <c r="Y136" s="354"/>
      <c r="Z136" s="16"/>
      <c r="AJ136" s="16"/>
      <c r="AK136" s="16"/>
      <c r="AL136" s="16"/>
      <c r="AM136" s="16"/>
    </row>
    <row r="137" spans="1:39" ht="13.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50"/>
      <c r="O137" s="163"/>
      <c r="P137" s="163"/>
      <c r="Q137" s="163"/>
      <c r="R137" s="489" t="str">
        <f>A103</f>
        <v>PARAGUAYO</v>
      </c>
      <c r="S137" s="489"/>
      <c r="T137" s="489"/>
      <c r="U137" s="490"/>
      <c r="V137" s="154">
        <f>G103</f>
        <v>388.2</v>
      </c>
      <c r="W137" s="351"/>
      <c r="X137" s="16"/>
      <c r="Y137" s="16"/>
      <c r="Z137" s="16"/>
      <c r="AA137" s="110" t="s">
        <v>270</v>
      </c>
      <c r="AB137" s="111"/>
      <c r="AC137" s="111"/>
      <c r="AD137" s="111"/>
      <c r="AE137" s="112"/>
      <c r="AF137" s="16"/>
      <c r="AG137" s="16"/>
      <c r="AH137" s="16"/>
      <c r="AI137" s="16"/>
      <c r="AJ137" s="16"/>
      <c r="AK137" s="16"/>
      <c r="AL137" s="16"/>
      <c r="AM137" s="16"/>
    </row>
    <row r="138" spans="1:39" ht="13.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50"/>
      <c r="O138" s="163"/>
      <c r="P138" s="163"/>
      <c r="Q138" s="163"/>
      <c r="R138" s="489" t="str">
        <f>A104</f>
        <v>EP YAGUARON - PARAGUAYO</v>
      </c>
      <c r="S138" s="489"/>
      <c r="T138" s="489"/>
      <c r="U138" s="490"/>
      <c r="V138" s="154">
        <f>G104</f>
        <v>374</v>
      </c>
      <c r="W138" s="142"/>
      <c r="X138" s="16"/>
      <c r="Y138" s="16"/>
      <c r="Z138" s="16"/>
      <c r="AA138" s="113" t="s">
        <v>272</v>
      </c>
      <c r="AB138" s="114"/>
      <c r="AC138" s="114"/>
      <c r="AD138" s="114"/>
      <c r="AE138" s="114"/>
      <c r="AF138" s="114"/>
      <c r="AG138" s="114"/>
      <c r="AH138" s="114"/>
      <c r="AI138" s="115"/>
      <c r="AJ138" s="16"/>
      <c r="AK138" s="16"/>
      <c r="AL138" s="16"/>
      <c r="AM138" s="16"/>
    </row>
    <row r="139" spans="1:39" ht="13.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50">
        <v>368</v>
      </c>
      <c r="O139" s="181" t="s">
        <v>275</v>
      </c>
      <c r="P139" s="181"/>
      <c r="Q139" s="156"/>
      <c r="R139" s="351"/>
      <c r="S139" s="351"/>
      <c r="T139" s="351"/>
      <c r="U139" s="352"/>
      <c r="V139" s="154"/>
      <c r="W139" s="351"/>
      <c r="X139" s="16"/>
      <c r="Y139" s="16"/>
      <c r="Z139" s="16"/>
      <c r="AA139" s="10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13.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50">
        <v>365</v>
      </c>
      <c r="O140" s="181" t="s">
        <v>276</v>
      </c>
      <c r="P140" s="181"/>
      <c r="Q140" s="156"/>
      <c r="R140" s="351"/>
      <c r="S140" s="351"/>
      <c r="T140" s="351"/>
      <c r="U140" s="352"/>
      <c r="V140" s="154"/>
      <c r="W140" s="351"/>
      <c r="X140" s="16"/>
      <c r="Y140" s="16"/>
      <c r="Z140" s="16"/>
      <c r="AA140" s="10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13.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50">
        <v>364</v>
      </c>
      <c r="O141" s="181" t="s">
        <v>277</v>
      </c>
      <c r="P141" s="181"/>
      <c r="Q141" s="156"/>
      <c r="R141" s="351"/>
      <c r="S141" s="351"/>
      <c r="T141" s="351"/>
      <c r="U141" s="352"/>
      <c r="V141" s="154"/>
      <c r="W141" s="351"/>
      <c r="X141" s="16"/>
      <c r="Y141" s="16"/>
      <c r="Z141" s="16"/>
      <c r="AA141" s="10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13.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0"/>
      <c r="O142" s="163"/>
      <c r="P142" s="163"/>
      <c r="Q142" s="163"/>
      <c r="R142" s="489" t="str">
        <f>A105</f>
        <v>YAGUARON</v>
      </c>
      <c r="S142" s="489"/>
      <c r="T142" s="489"/>
      <c r="U142" s="490"/>
      <c r="V142" s="154">
        <f>G105</f>
        <v>357.4</v>
      </c>
      <c r="W142" s="351"/>
      <c r="X142" s="16"/>
      <c r="Y142" s="16"/>
      <c r="Z142" s="16"/>
      <c r="AJ142" s="16"/>
      <c r="AK142" s="16"/>
      <c r="AL142" s="16"/>
      <c r="AM142" s="16"/>
    </row>
    <row r="143" spans="1:39" ht="13.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80"/>
      <c r="O143" s="163"/>
      <c r="P143" s="163"/>
      <c r="Q143" s="163"/>
      <c r="R143" s="489" t="str">
        <f>A106</f>
        <v>EP CORTADA I. NUEVA - YAGUARON</v>
      </c>
      <c r="S143" s="489"/>
      <c r="T143" s="489"/>
      <c r="U143" s="490"/>
      <c r="V143" s="154">
        <f>G106</f>
        <v>344</v>
      </c>
      <c r="W143" s="351"/>
      <c r="X143" s="16"/>
      <c r="Y143" s="16"/>
      <c r="Z143" s="16"/>
      <c r="AA143" s="10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13.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50">
        <v>348.5</v>
      </c>
      <c r="O144" s="181" t="s">
        <v>278</v>
      </c>
      <c r="P144" s="181"/>
      <c r="Q144" s="156"/>
      <c r="R144" s="351"/>
      <c r="S144" s="351"/>
      <c r="T144" s="351"/>
      <c r="U144" s="352"/>
      <c r="V144" s="154"/>
      <c r="W144" s="351"/>
      <c r="X144" s="16"/>
      <c r="Y144" s="16"/>
      <c r="Z144" s="16"/>
      <c r="AA144" s="10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13.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50">
        <v>348.4</v>
      </c>
      <c r="O145" s="181" t="s">
        <v>279</v>
      </c>
      <c r="P145" s="181"/>
      <c r="Q145" s="156"/>
      <c r="R145" s="351"/>
      <c r="S145" s="351"/>
      <c r="T145" s="351"/>
      <c r="U145" s="352"/>
      <c r="V145" s="154"/>
      <c r="W145" s="351"/>
      <c r="X145" s="16"/>
      <c r="Y145" s="16"/>
      <c r="Z145" s="16"/>
      <c r="AA145" s="10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13.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50">
        <v>348.1</v>
      </c>
      <c r="O146" s="181" t="s">
        <v>280</v>
      </c>
      <c r="P146" s="181"/>
      <c r="Q146" s="156"/>
      <c r="R146" s="351"/>
      <c r="S146" s="351"/>
      <c r="T146" s="351"/>
      <c r="U146" s="352"/>
      <c r="V146" s="154"/>
      <c r="W146" s="351"/>
      <c r="X146" s="16"/>
      <c r="Y146" s="16"/>
      <c r="Z146" s="16"/>
      <c r="AA146" s="10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13.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50">
        <v>346</v>
      </c>
      <c r="O147" s="181" t="s">
        <v>281</v>
      </c>
      <c r="P147" s="181"/>
      <c r="Q147" s="156"/>
      <c r="R147" s="351"/>
      <c r="S147" s="351"/>
      <c r="T147" s="351"/>
      <c r="U147" s="352"/>
      <c r="V147" s="154"/>
      <c r="W147" s="351"/>
      <c r="X147" s="16"/>
      <c r="Y147" s="16"/>
      <c r="Z147" s="16"/>
      <c r="AA147" s="10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13.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50">
        <v>345.9</v>
      </c>
      <c r="O148" s="181" t="s">
        <v>282</v>
      </c>
      <c r="P148" s="181"/>
      <c r="Q148" s="156"/>
      <c r="R148" s="351"/>
      <c r="S148" s="351"/>
      <c r="T148" s="351"/>
      <c r="U148" s="352"/>
      <c r="V148" s="154"/>
      <c r="W148" s="351"/>
      <c r="X148" s="16"/>
      <c r="Y148" s="16"/>
      <c r="Z148" s="16"/>
      <c r="AA148" s="10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13.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80"/>
      <c r="O149" s="182"/>
      <c r="P149" s="182"/>
      <c r="Q149" s="163"/>
      <c r="R149" s="489" t="str">
        <f>A107</f>
        <v>CORTADA ISLA NUEVA</v>
      </c>
      <c r="S149" s="489"/>
      <c r="T149" s="489"/>
      <c r="U149" s="490"/>
      <c r="V149" s="154">
        <f>G107</f>
        <v>343.1</v>
      </c>
      <c r="W149" s="351"/>
      <c r="X149" s="16"/>
      <c r="Y149" s="16"/>
      <c r="Z149" s="16"/>
      <c r="AA149" s="10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13.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50">
        <v>331.2</v>
      </c>
      <c r="O150" s="181" t="s">
        <v>283</v>
      </c>
      <c r="P150" s="181"/>
      <c r="Q150" s="156"/>
      <c r="R150" s="351"/>
      <c r="S150" s="351"/>
      <c r="T150" s="351"/>
      <c r="U150" s="352"/>
      <c r="V150" s="154"/>
      <c r="W150" s="351"/>
      <c r="X150" s="16"/>
      <c r="Y150" s="16"/>
      <c r="Z150" s="16"/>
      <c r="AA150" s="10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13.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50">
        <v>330.4</v>
      </c>
      <c r="O151" s="181" t="s">
        <v>284</v>
      </c>
      <c r="P151" s="181"/>
      <c r="Q151" s="156"/>
      <c r="R151" s="351"/>
      <c r="S151" s="351"/>
      <c r="T151" s="351"/>
      <c r="U151" s="352"/>
      <c r="V151" s="154"/>
      <c r="W151" s="351"/>
      <c r="X151" s="16"/>
      <c r="Y151" s="16"/>
      <c r="Z151" s="16"/>
      <c r="AA151" s="10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13.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80"/>
      <c r="O152" s="182"/>
      <c r="P152" s="182"/>
      <c r="Q152" s="163"/>
      <c r="R152" s="489" t="str">
        <f>A108</f>
        <v>EP LAS HERMANAS - CORTADA I. NUEVA</v>
      </c>
      <c r="S152" s="489"/>
      <c r="T152" s="489"/>
      <c r="U152" s="490"/>
      <c r="V152" s="154">
        <f>G108</f>
        <v>330</v>
      </c>
      <c r="W152" s="351"/>
      <c r="X152" s="16"/>
      <c r="Y152" s="16"/>
      <c r="Z152" s="16"/>
      <c r="AA152" s="10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15.7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50">
        <v>329.5</v>
      </c>
      <c r="O153" s="181" t="s">
        <v>285</v>
      </c>
      <c r="P153" s="181"/>
      <c r="Q153" s="156"/>
      <c r="R153" s="351"/>
      <c r="S153" s="351"/>
      <c r="T153" s="351"/>
      <c r="U153" s="352"/>
      <c r="V153" s="154"/>
      <c r="W153" s="351"/>
      <c r="X153" s="16"/>
      <c r="Y153" s="16"/>
      <c r="Z153" s="16"/>
      <c r="AA153" s="10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s="139" customFormat="1" ht="13.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80"/>
      <c r="O154" s="182"/>
      <c r="P154" s="182"/>
      <c r="Q154" s="163"/>
      <c r="R154" s="489" t="str">
        <f t="shared" ref="R154:R162" si="10">A109</f>
        <v>LAS HERMANAS B/I</v>
      </c>
      <c r="S154" s="489"/>
      <c r="T154" s="489"/>
      <c r="U154" s="490"/>
      <c r="V154" s="154">
        <f t="shared" ref="V154:V162" si="11">G109</f>
        <v>320.39999999999998</v>
      </c>
      <c r="W154" s="351"/>
      <c r="X154" s="16"/>
      <c r="Y154" s="16"/>
      <c r="Z154" s="16"/>
      <c r="AA154" s="10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15.7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80"/>
      <c r="O155" s="182"/>
      <c r="P155" s="182"/>
      <c r="Q155" s="163"/>
      <c r="R155" s="489" t="str">
        <f t="shared" si="10"/>
        <v>EP AB LAS HERMANAS - LAS HERMANAS</v>
      </c>
      <c r="S155" s="489"/>
      <c r="T155" s="489"/>
      <c r="U155" s="490"/>
      <c r="V155" s="154">
        <f t="shared" si="11"/>
        <v>318.89999999999998</v>
      </c>
      <c r="W155" s="351"/>
      <c r="X155" s="16"/>
      <c r="Y155" s="16"/>
      <c r="Z155" s="16"/>
      <c r="AA155" s="10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13.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80"/>
      <c r="O156" s="182"/>
      <c r="P156" s="182"/>
      <c r="Q156" s="163"/>
      <c r="R156" s="489" t="str">
        <f t="shared" si="10"/>
        <v>ABAJO LAS HERMANAS B/I</v>
      </c>
      <c r="S156" s="489"/>
      <c r="T156" s="489"/>
      <c r="U156" s="490"/>
      <c r="V156" s="154">
        <f t="shared" si="11"/>
        <v>316.2</v>
      </c>
      <c r="W156" s="351"/>
      <c r="X156" s="16"/>
      <c r="Y156" s="16"/>
      <c r="Z156" s="16"/>
      <c r="AA156" s="10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13.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80"/>
      <c r="O157" s="182"/>
      <c r="P157" s="182"/>
      <c r="Q157" s="163"/>
      <c r="R157" s="489" t="str">
        <f t="shared" si="10"/>
        <v>EP ARR OBLIGADO - AB LAS HERMANAS</v>
      </c>
      <c r="S157" s="489"/>
      <c r="T157" s="489"/>
      <c r="U157" s="490"/>
      <c r="V157" s="154">
        <f t="shared" si="11"/>
        <v>314.89999999999998</v>
      </c>
      <c r="W157" s="351"/>
      <c r="X157" s="16"/>
      <c r="Y157" s="16"/>
      <c r="Z157" s="16"/>
      <c r="AA157" s="10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13.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80"/>
      <c r="O158" s="182"/>
      <c r="P158" s="182"/>
      <c r="Q158" s="163"/>
      <c r="R158" s="489" t="str">
        <f t="shared" si="10"/>
        <v>ARRIBA OBLIGADO</v>
      </c>
      <c r="S158" s="489"/>
      <c r="T158" s="489"/>
      <c r="U158" s="490"/>
      <c r="V158" s="154">
        <f t="shared" si="11"/>
        <v>311.60000000000002</v>
      </c>
      <c r="W158" s="351"/>
      <c r="X158" s="16"/>
      <c r="Y158" s="16"/>
      <c r="Z158" s="16"/>
      <c r="AA158" s="10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13.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80"/>
      <c r="O159" s="182"/>
      <c r="P159" s="182"/>
      <c r="Q159" s="163"/>
      <c r="R159" s="489" t="str">
        <f t="shared" si="10"/>
        <v>EP LOS RATONES - ARR OBLIGADO</v>
      </c>
      <c r="S159" s="489"/>
      <c r="T159" s="489"/>
      <c r="U159" s="490"/>
      <c r="V159" s="154">
        <f t="shared" si="11"/>
        <v>307.60000000000002</v>
      </c>
      <c r="W159" s="351"/>
      <c r="X159" s="16"/>
      <c r="Y159" s="16"/>
      <c r="Z159" s="16"/>
      <c r="AA159" s="10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3.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80"/>
      <c r="O160" s="182"/>
      <c r="P160" s="182"/>
      <c r="Q160" s="163"/>
      <c r="R160" s="489" t="str">
        <f t="shared" si="10"/>
        <v>LOS RATONES</v>
      </c>
      <c r="S160" s="489"/>
      <c r="T160" s="489"/>
      <c r="U160" s="490"/>
      <c r="V160" s="154">
        <f t="shared" si="11"/>
        <v>295.2</v>
      </c>
      <c r="W160" s="351"/>
      <c r="X160" s="16"/>
      <c r="Y160" s="16"/>
      <c r="Z160" s="16"/>
      <c r="AA160" s="10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13.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80"/>
      <c r="O161" s="182"/>
      <c r="P161" s="182"/>
      <c r="Q161" s="163"/>
      <c r="R161" s="489" t="str">
        <f t="shared" si="10"/>
        <v>EP AB LOS RATONES - LOS RATONES</v>
      </c>
      <c r="S161" s="489"/>
      <c r="T161" s="489"/>
      <c r="U161" s="490"/>
      <c r="V161" s="154">
        <f t="shared" si="11"/>
        <v>292.2</v>
      </c>
      <c r="W161" s="351"/>
      <c r="X161" s="16"/>
      <c r="Y161" s="16"/>
      <c r="Z161" s="16"/>
      <c r="AA161" s="10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13.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80"/>
      <c r="O162" s="182"/>
      <c r="P162" s="182"/>
      <c r="Q162" s="163"/>
      <c r="R162" s="489" t="str">
        <f t="shared" si="10"/>
        <v>ABAJO LOS RATONES</v>
      </c>
      <c r="S162" s="489"/>
      <c r="T162" s="489"/>
      <c r="U162" s="490"/>
      <c r="V162" s="154">
        <f t="shared" si="11"/>
        <v>283.2</v>
      </c>
      <c r="W162" s="351"/>
      <c r="X162" s="16"/>
      <c r="Y162" s="16"/>
      <c r="Z162" s="16"/>
      <c r="AA162" s="10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1:39" s="139" customFormat="1" ht="13.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50">
        <v>277</v>
      </c>
      <c r="O163" s="181" t="s">
        <v>286</v>
      </c>
      <c r="P163" s="181"/>
      <c r="Q163" s="156"/>
      <c r="R163" s="351"/>
      <c r="S163" s="351"/>
      <c r="T163" s="351"/>
      <c r="U163" s="352"/>
      <c r="V163" s="154"/>
      <c r="W163" s="351"/>
      <c r="X163" s="16"/>
      <c r="Y163" s="16"/>
      <c r="Z163" s="16"/>
      <c r="AA163" s="10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1:39" ht="13.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80"/>
      <c r="O164" s="182"/>
      <c r="P164" s="182"/>
      <c r="Q164" s="163"/>
      <c r="R164" s="489" t="str">
        <f>A118</f>
        <v>EP BIFURCACION - AB LOS RATONES</v>
      </c>
      <c r="S164" s="489"/>
      <c r="T164" s="489"/>
      <c r="U164" s="490"/>
      <c r="V164" s="154">
        <f>G118</f>
        <v>276.60000000000002</v>
      </c>
      <c r="W164" s="351"/>
      <c r="X164" s="16"/>
      <c r="Y164" s="16"/>
      <c r="Z164" s="16"/>
      <c r="AA164" s="10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1:39" ht="13.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80"/>
      <c r="O165" s="182"/>
      <c r="P165" s="182"/>
      <c r="Q165" s="163"/>
      <c r="R165" s="489" t="str">
        <f>A119</f>
        <v>SAN PEDRO - BIFURCACION</v>
      </c>
      <c r="S165" s="489"/>
      <c r="T165" s="489"/>
      <c r="U165" s="490"/>
      <c r="V165" s="154">
        <f>G119</f>
        <v>258.8</v>
      </c>
      <c r="W165" s="351"/>
      <c r="X165" s="16"/>
      <c r="Y165" s="16"/>
      <c r="Z165" s="16"/>
      <c r="AA165" s="10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1:39" ht="13.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50">
        <v>218</v>
      </c>
      <c r="O166" s="181" t="s">
        <v>287</v>
      </c>
      <c r="P166" s="181"/>
      <c r="Q166" s="156"/>
      <c r="R166" s="351"/>
      <c r="S166" s="351"/>
      <c r="T166" s="351"/>
      <c r="U166" s="352"/>
      <c r="V166" s="170"/>
      <c r="W166" s="351"/>
      <c r="X166" s="16"/>
      <c r="Y166" s="16"/>
      <c r="Z166" s="16"/>
      <c r="AA166" s="10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1:39" ht="15.75" thickBo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83">
        <v>178</v>
      </c>
      <c r="O167" s="184" t="s">
        <v>288</v>
      </c>
      <c r="P167" s="184"/>
      <c r="Q167" s="185"/>
      <c r="R167" s="186"/>
      <c r="S167" s="186"/>
      <c r="T167" s="186"/>
      <c r="U167" s="187"/>
      <c r="V167" s="188"/>
      <c r="W167" s="142"/>
      <c r="X167" s="16"/>
      <c r="Y167" s="16"/>
      <c r="Z167" s="16"/>
      <c r="AA167" s="10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1:39" ht="13.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AA168" s="10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1:39" ht="13.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1:39" ht="13.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1:39" ht="13.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39" ht="13.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1:39" ht="13.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39" ht="13.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1:39" ht="13.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1:39" ht="13.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1:39" ht="13.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1:39" ht="13.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1:39" ht="13.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1:39" ht="13.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1:39" ht="13.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1:39" ht="13.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1:39" ht="13.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:39" ht="13.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1:39" ht="13.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:39" ht="13.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1:39" ht="13.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:39" ht="13.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1:39" ht="13.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:39" ht="13.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1:39" ht="13.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:39" ht="13.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1:39" ht="13.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:39" ht="13.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1:39" ht="13.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:39" ht="13.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1:39" ht="13.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ht="13.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39" ht="13.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1:39" ht="13.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1:39" ht="13.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1:39" ht="13.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1:39" ht="13.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1:39" ht="13.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1:39" ht="13.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ht="13.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1:39" ht="13.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ht="13.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1:39" ht="13.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ht="13.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1:39" ht="13.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1:39" ht="13.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1:39" ht="13.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1:39" ht="13.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1:39" ht="13.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1:39" ht="13.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1:39" ht="13.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1:39" ht="13.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1:39" ht="13.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1:39" ht="13.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1:39" ht="13.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1:39" ht="13.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1:39" ht="13.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1:39" ht="13.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1:39" ht="13.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1:39" ht="13.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1:39" ht="13.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1:39" ht="13.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1:39" ht="13.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1:39" ht="13.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1:39" ht="13.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1:39" ht="13.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1:39" ht="13.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1:39" ht="13.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1:39" ht="13.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1:39" ht="13.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1:39" ht="13.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1:39" ht="13.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1:39" ht="13.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1:39" ht="13.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1:39" ht="13.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1:39" ht="13.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1:39" ht="13.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1:39" ht="13.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1:39" ht="13.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1:39" ht="13.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29"/>
      <c r="O246" s="16"/>
      <c r="P246" s="16"/>
      <c r="Q246" s="16"/>
      <c r="R246" s="20"/>
      <c r="S246" s="20"/>
      <c r="T246" s="12"/>
      <c r="U246" s="21"/>
      <c r="V246" s="21"/>
      <c r="W246" s="21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1:39" ht="13.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29"/>
      <c r="O247" s="16"/>
      <c r="P247" s="16"/>
      <c r="Q247" s="16"/>
      <c r="R247" s="20"/>
      <c r="S247" s="20"/>
      <c r="T247" s="12"/>
      <c r="U247" s="21"/>
      <c r="V247" s="21"/>
      <c r="W247" s="21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1:39" ht="13.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29"/>
      <c r="O248" s="16"/>
      <c r="P248" s="16"/>
      <c r="Q248" s="16"/>
      <c r="R248" s="20"/>
      <c r="S248" s="20"/>
      <c r="T248" s="12"/>
      <c r="U248" s="21"/>
      <c r="V248" s="21"/>
      <c r="W248" s="21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1:39" ht="13.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29"/>
      <c r="O249" s="16"/>
      <c r="P249" s="16"/>
      <c r="Q249" s="16"/>
      <c r="R249" s="16"/>
      <c r="S249" s="16"/>
      <c r="T249" s="12"/>
      <c r="U249" s="21"/>
      <c r="V249" s="21"/>
      <c r="W249" s="21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1:39" ht="13.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29"/>
      <c r="O250" s="16"/>
      <c r="P250" s="16"/>
      <c r="Q250" s="16"/>
      <c r="R250" s="16"/>
      <c r="S250" s="16"/>
      <c r="T250" s="12"/>
      <c r="U250" s="21"/>
      <c r="V250" s="21"/>
      <c r="W250" s="21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1:39" ht="13.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29"/>
      <c r="O251" s="16"/>
      <c r="P251" s="16"/>
      <c r="Q251" s="16"/>
      <c r="R251" s="16"/>
      <c r="S251" s="16"/>
      <c r="T251" s="12"/>
      <c r="U251" s="21"/>
      <c r="V251" s="21"/>
      <c r="W251" s="21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1:39" ht="13.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29"/>
      <c r="O252" s="16"/>
      <c r="P252" s="16"/>
      <c r="Q252" s="16"/>
      <c r="R252" s="16"/>
      <c r="S252" s="16"/>
      <c r="T252" s="12"/>
      <c r="U252" s="21"/>
      <c r="V252" s="21"/>
      <c r="W252" s="21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1:39" ht="13.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29"/>
      <c r="O253" s="16"/>
      <c r="P253" s="16"/>
      <c r="Q253" s="16"/>
      <c r="R253" s="16"/>
      <c r="S253" s="16"/>
      <c r="T253" s="12"/>
      <c r="U253" s="21"/>
      <c r="V253" s="21"/>
      <c r="W253" s="21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1:39" ht="13.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29"/>
      <c r="O254" s="16"/>
      <c r="P254" s="16"/>
      <c r="Q254" s="16"/>
      <c r="R254" s="16"/>
      <c r="S254" s="16"/>
      <c r="T254" s="12"/>
      <c r="U254" s="21"/>
      <c r="V254" s="21"/>
      <c r="W254" s="21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1:39" ht="13.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29"/>
      <c r="O255" s="16"/>
      <c r="P255" s="16"/>
      <c r="Q255" s="16"/>
      <c r="R255" s="16"/>
      <c r="S255" s="16"/>
      <c r="T255" s="12"/>
      <c r="U255" s="21"/>
      <c r="V255" s="21"/>
      <c r="W255" s="21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1:39" ht="13.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29"/>
      <c r="O256" s="16"/>
      <c r="P256" s="16"/>
      <c r="Q256" s="16"/>
      <c r="R256" s="16"/>
      <c r="S256" s="16"/>
      <c r="T256" s="12"/>
      <c r="U256" s="21"/>
      <c r="V256" s="21"/>
      <c r="W256" s="21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1:39" ht="13.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29"/>
      <c r="O257" s="16"/>
      <c r="P257" s="16"/>
      <c r="Q257" s="16"/>
      <c r="R257" s="16"/>
      <c r="S257" s="16"/>
      <c r="T257" s="12"/>
      <c r="U257" s="21"/>
      <c r="V257" s="21"/>
      <c r="W257" s="21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1:39" ht="13.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29"/>
      <c r="O258" s="16"/>
      <c r="P258" s="16"/>
      <c r="Q258" s="16"/>
      <c r="R258" s="16"/>
      <c r="S258" s="16"/>
      <c r="T258" s="12"/>
      <c r="U258" s="21"/>
      <c r="V258" s="21"/>
      <c r="W258" s="21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1:39" ht="13.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29"/>
      <c r="O259" s="16"/>
      <c r="P259" s="16"/>
      <c r="Q259" s="16"/>
      <c r="R259" s="16"/>
      <c r="S259" s="16"/>
      <c r="T259" s="12"/>
      <c r="U259" s="21"/>
      <c r="V259" s="21"/>
      <c r="W259" s="21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1:39" ht="13.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29"/>
      <c r="O260" s="16"/>
      <c r="P260" s="16"/>
      <c r="Q260" s="16"/>
      <c r="R260" s="16"/>
      <c r="S260" s="16"/>
      <c r="T260" s="12"/>
      <c r="U260" s="21"/>
      <c r="V260" s="21"/>
      <c r="W260" s="21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1:39" ht="13.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29"/>
      <c r="O261" s="16"/>
      <c r="P261" s="16"/>
      <c r="Q261" s="16"/>
      <c r="R261" s="16"/>
      <c r="S261" s="16"/>
      <c r="T261" s="12"/>
      <c r="U261" s="21"/>
      <c r="V261" s="21"/>
      <c r="W261" s="21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1:39" ht="13.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29"/>
      <c r="O262" s="16"/>
      <c r="P262" s="16"/>
      <c r="Q262" s="16"/>
      <c r="R262" s="16"/>
      <c r="S262" s="16"/>
      <c r="T262" s="12"/>
      <c r="U262" s="21"/>
      <c r="V262" s="21"/>
      <c r="W262" s="21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1:39" ht="13.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29"/>
      <c r="O263" s="16"/>
      <c r="P263" s="16"/>
      <c r="Q263" s="16"/>
      <c r="R263" s="16"/>
      <c r="S263" s="16"/>
      <c r="T263" s="12"/>
      <c r="U263" s="21"/>
      <c r="V263" s="21"/>
      <c r="W263" s="21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1:39" ht="13.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29"/>
      <c r="O264" s="16"/>
      <c r="P264" s="16"/>
      <c r="Q264" s="16"/>
      <c r="R264" s="16"/>
      <c r="S264" s="16"/>
      <c r="T264" s="12"/>
      <c r="U264" s="21"/>
      <c r="V264" s="21"/>
      <c r="W264" s="21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1:39" ht="13.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29"/>
      <c r="O265" s="16"/>
      <c r="P265" s="16"/>
      <c r="Q265" s="16"/>
      <c r="R265" s="16"/>
      <c r="S265" s="16"/>
      <c r="T265" s="12"/>
      <c r="U265" s="21"/>
      <c r="V265" s="21"/>
      <c r="W265" s="21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1:39" ht="13.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29"/>
      <c r="O266" s="16"/>
      <c r="P266" s="16"/>
      <c r="Q266" s="16"/>
      <c r="R266" s="16"/>
      <c r="S266" s="16"/>
      <c r="T266" s="12"/>
      <c r="U266" s="21"/>
      <c r="V266" s="21"/>
      <c r="W266" s="21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1:39" ht="13.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29"/>
      <c r="O267" s="16"/>
      <c r="P267" s="16"/>
      <c r="Q267" s="16"/>
      <c r="R267" s="16"/>
      <c r="S267" s="16"/>
      <c r="T267" s="12"/>
      <c r="U267" s="21"/>
      <c r="V267" s="21"/>
      <c r="W267" s="21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1:39" ht="13.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29"/>
      <c r="O268" s="16"/>
      <c r="P268" s="16"/>
      <c r="Q268" s="16"/>
      <c r="R268" s="16"/>
      <c r="S268" s="16"/>
      <c r="T268" s="12"/>
      <c r="U268" s="21"/>
      <c r="V268" s="21"/>
      <c r="W268" s="21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1:39" ht="13.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29"/>
      <c r="O269" s="16"/>
      <c r="P269" s="16"/>
      <c r="Q269" s="16"/>
      <c r="R269" s="16"/>
      <c r="S269" s="16"/>
      <c r="T269" s="12"/>
      <c r="U269" s="21"/>
      <c r="V269" s="21"/>
      <c r="W269" s="21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1:39" ht="13.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29"/>
      <c r="O270" s="16"/>
      <c r="P270" s="16"/>
      <c r="Q270" s="16"/>
      <c r="R270" s="16"/>
      <c r="S270" s="16"/>
      <c r="T270" s="12"/>
      <c r="U270" s="21"/>
      <c r="V270" s="21"/>
      <c r="W270" s="21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1:39" ht="13.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29"/>
      <c r="O271" s="16"/>
      <c r="P271" s="16"/>
      <c r="Q271" s="16"/>
      <c r="R271" s="16"/>
      <c r="S271" s="16"/>
      <c r="T271" s="12"/>
      <c r="U271" s="21"/>
      <c r="V271" s="21"/>
      <c r="W271" s="21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1:39" ht="13.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29"/>
      <c r="O272" s="16"/>
      <c r="P272" s="16"/>
      <c r="Q272" s="16"/>
      <c r="R272" s="16"/>
      <c r="S272" s="16"/>
      <c r="T272" s="12"/>
      <c r="U272" s="21"/>
      <c r="V272" s="21"/>
      <c r="W272" s="21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1:39" ht="13.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29"/>
      <c r="O273" s="16"/>
      <c r="P273" s="16"/>
      <c r="Q273" s="16"/>
      <c r="R273" s="16"/>
      <c r="S273" s="16"/>
      <c r="T273" s="12"/>
      <c r="U273" s="21"/>
      <c r="V273" s="21"/>
      <c r="W273" s="21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1:39" ht="13.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29"/>
      <c r="O274" s="16"/>
      <c r="P274" s="16"/>
      <c r="Q274" s="16"/>
      <c r="R274" s="16"/>
      <c r="S274" s="16"/>
      <c r="T274" s="12"/>
      <c r="U274" s="21"/>
      <c r="V274" s="21"/>
      <c r="W274" s="21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1:39" ht="13.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29"/>
      <c r="O275" s="16"/>
      <c r="P275" s="16"/>
      <c r="Q275" s="16"/>
      <c r="R275" s="16"/>
      <c r="S275" s="16"/>
      <c r="T275" s="12"/>
      <c r="U275" s="21"/>
      <c r="V275" s="21"/>
      <c r="W275" s="21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1:39" ht="13.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29"/>
      <c r="O276" s="16"/>
      <c r="P276" s="16"/>
      <c r="Q276" s="16"/>
      <c r="R276" s="16"/>
      <c r="S276" s="16"/>
      <c r="T276" s="12"/>
      <c r="U276" s="21"/>
      <c r="V276" s="21"/>
      <c r="W276" s="21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1:39" ht="13.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29"/>
      <c r="O277" s="16"/>
      <c r="P277" s="16"/>
      <c r="Q277" s="16"/>
      <c r="R277" s="16"/>
      <c r="S277" s="16"/>
      <c r="T277" s="12"/>
      <c r="U277" s="21"/>
      <c r="V277" s="21"/>
      <c r="W277" s="21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1:39" ht="13.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29"/>
      <c r="O278" s="16"/>
      <c r="P278" s="16"/>
      <c r="Q278" s="16"/>
      <c r="R278" s="16"/>
      <c r="S278" s="16"/>
      <c r="T278" s="12"/>
      <c r="U278" s="21"/>
      <c r="V278" s="21"/>
      <c r="W278" s="21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  <row r="279" spans="1:39" ht="13.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29"/>
      <c r="O279" s="16"/>
      <c r="P279" s="16"/>
      <c r="Q279" s="16"/>
      <c r="R279" s="16"/>
      <c r="S279" s="16"/>
      <c r="T279" s="12"/>
      <c r="U279" s="21"/>
      <c r="V279" s="21"/>
      <c r="W279" s="21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</row>
    <row r="280" spans="1:39" ht="13.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29"/>
      <c r="O280" s="16"/>
      <c r="P280" s="16"/>
      <c r="Q280" s="16"/>
      <c r="R280" s="16"/>
      <c r="S280" s="16"/>
      <c r="T280" s="12"/>
      <c r="U280" s="21"/>
      <c r="V280" s="21"/>
      <c r="W280" s="21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</row>
    <row r="281" spans="1:39" ht="13.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29"/>
      <c r="O281" s="16"/>
      <c r="P281" s="16"/>
      <c r="Q281" s="16"/>
      <c r="R281" s="16"/>
      <c r="S281" s="16"/>
      <c r="T281" s="12"/>
      <c r="U281" s="21"/>
      <c r="V281" s="21"/>
      <c r="W281" s="21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</row>
    <row r="282" spans="1:39" ht="13.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29"/>
      <c r="O282" s="16"/>
      <c r="P282" s="16"/>
      <c r="Q282" s="16"/>
      <c r="R282" s="16"/>
      <c r="S282" s="16"/>
      <c r="T282" s="12"/>
      <c r="U282" s="21"/>
      <c r="V282" s="21"/>
      <c r="W282" s="21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</row>
    <row r="283" spans="1:39" ht="13.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29"/>
      <c r="O283" s="16"/>
      <c r="P283" s="16"/>
      <c r="Q283" s="16"/>
      <c r="R283" s="16"/>
      <c r="S283" s="16"/>
      <c r="T283" s="12"/>
      <c r="U283" s="21"/>
      <c r="V283" s="21"/>
      <c r="W283" s="21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</row>
    <row r="284" spans="1:39" ht="13.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29"/>
      <c r="O284" s="16"/>
      <c r="P284" s="16"/>
      <c r="Q284" s="16"/>
      <c r="R284" s="16"/>
      <c r="S284" s="16"/>
      <c r="T284" s="12"/>
      <c r="U284" s="21"/>
      <c r="V284" s="21"/>
      <c r="W284" s="21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</row>
    <row r="285" spans="1:39" ht="13.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29"/>
      <c r="O285" s="16"/>
      <c r="P285" s="16"/>
      <c r="Q285" s="16"/>
      <c r="R285" s="16"/>
      <c r="S285" s="16"/>
      <c r="T285" s="12"/>
      <c r="U285" s="21"/>
      <c r="V285" s="21"/>
      <c r="W285" s="21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</row>
    <row r="286" spans="1:39" ht="13.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29"/>
      <c r="O286" s="16"/>
      <c r="P286" s="16"/>
      <c r="Q286" s="16"/>
      <c r="R286" s="16"/>
      <c r="S286" s="16"/>
      <c r="T286" s="12"/>
      <c r="U286" s="21"/>
      <c r="V286" s="21"/>
      <c r="W286" s="21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</row>
    <row r="287" spans="1:39" ht="13.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29"/>
      <c r="O287" s="16"/>
      <c r="P287" s="16"/>
      <c r="Q287" s="16"/>
      <c r="R287" s="16"/>
      <c r="S287" s="16"/>
      <c r="T287" s="12"/>
      <c r="U287" s="21"/>
      <c r="V287" s="21"/>
      <c r="W287" s="21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</row>
    <row r="288" spans="1:39" ht="13.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29"/>
      <c r="O288" s="16"/>
      <c r="P288" s="16"/>
      <c r="Q288" s="16"/>
      <c r="R288" s="16"/>
      <c r="S288" s="16"/>
      <c r="T288" s="12"/>
      <c r="U288" s="21"/>
      <c r="V288" s="21"/>
      <c r="W288" s="21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</row>
    <row r="289" spans="1:39" ht="13.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29"/>
      <c r="O289" s="16"/>
      <c r="P289" s="16"/>
      <c r="Q289" s="16"/>
      <c r="R289" s="16"/>
      <c r="S289" s="16"/>
      <c r="T289" s="12"/>
      <c r="U289" s="21"/>
      <c r="V289" s="21"/>
      <c r="W289" s="21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</row>
    <row r="290" spans="1:39" ht="13.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29"/>
      <c r="O290" s="16"/>
      <c r="P290" s="16"/>
      <c r="Q290" s="16"/>
      <c r="R290" s="16"/>
      <c r="S290" s="16"/>
      <c r="T290" s="12"/>
      <c r="U290" s="21"/>
      <c r="V290" s="21"/>
      <c r="W290" s="21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</row>
    <row r="291" spans="1:39" ht="13.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29"/>
      <c r="O291" s="16"/>
      <c r="P291" s="16"/>
      <c r="Q291" s="16"/>
      <c r="R291" s="16"/>
      <c r="S291" s="16"/>
      <c r="T291" s="12"/>
      <c r="U291" s="21"/>
      <c r="V291" s="21"/>
      <c r="W291" s="21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</row>
    <row r="292" spans="1:39" ht="13.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29"/>
      <c r="O292" s="16"/>
      <c r="P292" s="16"/>
      <c r="Q292" s="16"/>
      <c r="R292" s="16"/>
      <c r="S292" s="16"/>
      <c r="T292" s="12"/>
      <c r="U292" s="21"/>
      <c r="V292" s="21"/>
      <c r="W292" s="21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</row>
    <row r="293" spans="1:39" ht="13.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29"/>
      <c r="O293" s="16"/>
      <c r="P293" s="16"/>
      <c r="Q293" s="16"/>
      <c r="R293" s="16"/>
      <c r="S293" s="16"/>
      <c r="T293" s="12"/>
      <c r="U293" s="21"/>
      <c r="V293" s="21"/>
      <c r="W293" s="21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</row>
    <row r="294" spans="1:39" ht="13.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29"/>
      <c r="O294" s="16"/>
      <c r="P294" s="16"/>
      <c r="Q294" s="16"/>
      <c r="R294" s="16"/>
      <c r="S294" s="16"/>
      <c r="T294" s="12"/>
      <c r="U294" s="21"/>
      <c r="V294" s="21"/>
      <c r="W294" s="21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</row>
    <row r="295" spans="1:39" ht="13.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29"/>
      <c r="O295" s="16"/>
      <c r="P295" s="16"/>
      <c r="Q295" s="16"/>
      <c r="R295" s="16"/>
      <c r="S295" s="16"/>
      <c r="T295" s="12"/>
      <c r="U295" s="21"/>
      <c r="V295" s="21"/>
      <c r="W295" s="21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</row>
    <row r="296" spans="1:39" ht="13.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29"/>
      <c r="O296" s="16"/>
      <c r="P296" s="16"/>
      <c r="Q296" s="16"/>
      <c r="R296" s="16"/>
      <c r="S296" s="16"/>
      <c r="T296" s="12"/>
      <c r="U296" s="21"/>
      <c r="V296" s="21"/>
      <c r="W296" s="21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</row>
    <row r="297" spans="1:39" ht="13.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29"/>
      <c r="O297" s="16"/>
      <c r="P297" s="16"/>
      <c r="Q297" s="16"/>
      <c r="R297" s="16"/>
      <c r="S297" s="16"/>
      <c r="T297" s="12"/>
      <c r="U297" s="21"/>
      <c r="V297" s="21"/>
      <c r="W297" s="21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</row>
    <row r="298" spans="1:39" ht="13.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29"/>
      <c r="O298" s="16"/>
      <c r="P298" s="16"/>
      <c r="Q298" s="16"/>
      <c r="R298" s="16"/>
      <c r="S298" s="16"/>
      <c r="T298" s="12"/>
      <c r="U298" s="21"/>
      <c r="V298" s="21"/>
      <c r="W298" s="21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</row>
    <row r="299" spans="1:39" ht="13.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29"/>
      <c r="O299" s="16"/>
      <c r="P299" s="16"/>
      <c r="Q299" s="16"/>
      <c r="R299" s="16"/>
      <c r="S299" s="16"/>
      <c r="T299" s="12"/>
      <c r="U299" s="21"/>
      <c r="V299" s="21"/>
      <c r="W299" s="21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</row>
    <row r="300" spans="1:39" ht="13.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29"/>
      <c r="O300" s="16"/>
      <c r="P300" s="16"/>
      <c r="Q300" s="16"/>
      <c r="R300" s="16"/>
      <c r="S300" s="16"/>
      <c r="T300" s="12"/>
      <c r="U300" s="21"/>
      <c r="V300" s="21"/>
      <c r="W300" s="21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</row>
    <row r="301" spans="1:39" ht="13.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29"/>
      <c r="O301" s="16"/>
      <c r="P301" s="16"/>
      <c r="Q301" s="16"/>
      <c r="R301" s="16"/>
      <c r="S301" s="16"/>
      <c r="T301" s="12"/>
      <c r="U301" s="21"/>
      <c r="V301" s="21"/>
      <c r="W301" s="21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  <row r="302" spans="1:39" ht="13.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29"/>
      <c r="O302" s="16"/>
      <c r="P302" s="16"/>
      <c r="Q302" s="16"/>
      <c r="R302" s="16"/>
      <c r="S302" s="16"/>
      <c r="T302" s="12"/>
      <c r="U302" s="21"/>
      <c r="V302" s="21"/>
      <c r="W302" s="21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</row>
    <row r="303" spans="1:39" ht="13.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29"/>
      <c r="O303" s="16"/>
      <c r="P303" s="16"/>
      <c r="Q303" s="16"/>
      <c r="R303" s="16"/>
      <c r="S303" s="16"/>
      <c r="T303" s="12"/>
      <c r="U303" s="21"/>
      <c r="V303" s="21"/>
      <c r="W303" s="21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1:39" ht="13.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29"/>
      <c r="O304" s="16"/>
      <c r="P304" s="16"/>
      <c r="Q304" s="16"/>
      <c r="R304" s="16"/>
      <c r="S304" s="16"/>
      <c r="T304" s="12"/>
      <c r="U304" s="21"/>
      <c r="V304" s="21"/>
      <c r="W304" s="21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</row>
    <row r="305" spans="1:39" ht="13.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29"/>
      <c r="O305" s="16"/>
      <c r="P305" s="16"/>
      <c r="Q305" s="16"/>
      <c r="R305" s="16"/>
      <c r="S305" s="16"/>
      <c r="T305" s="12"/>
      <c r="U305" s="21"/>
      <c r="V305" s="21"/>
      <c r="W305" s="21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</row>
    <row r="306" spans="1:39" ht="13.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29"/>
      <c r="O306" s="16"/>
      <c r="P306" s="16"/>
      <c r="Q306" s="16"/>
      <c r="R306" s="16"/>
      <c r="S306" s="16"/>
      <c r="T306" s="12"/>
      <c r="U306" s="21"/>
      <c r="V306" s="21"/>
      <c r="W306" s="21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</row>
    <row r="307" spans="1:39" ht="13.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29"/>
      <c r="O307" s="16"/>
      <c r="P307" s="16"/>
      <c r="Q307" s="16"/>
      <c r="R307" s="16"/>
      <c r="S307" s="16"/>
      <c r="T307" s="12"/>
      <c r="U307" s="21"/>
      <c r="V307" s="21"/>
      <c r="W307" s="21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</row>
    <row r="308" spans="1:39" ht="13.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29"/>
      <c r="O308" s="16"/>
      <c r="P308" s="16"/>
      <c r="Q308" s="16"/>
      <c r="R308" s="16"/>
      <c r="S308" s="16"/>
      <c r="T308" s="12"/>
      <c r="U308" s="21"/>
      <c r="V308" s="21"/>
      <c r="W308" s="21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</row>
    <row r="309" spans="1:39" ht="13.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29"/>
      <c r="O309" s="16"/>
      <c r="P309" s="16"/>
      <c r="Q309" s="16"/>
      <c r="R309" s="16"/>
      <c r="S309" s="16"/>
      <c r="T309" s="12"/>
      <c r="U309" s="21"/>
      <c r="V309" s="21"/>
      <c r="W309" s="21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</row>
    <row r="310" spans="1:39" ht="13.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29"/>
      <c r="O310" s="16"/>
      <c r="P310" s="16"/>
      <c r="Q310" s="16"/>
      <c r="R310" s="16"/>
      <c r="S310" s="16"/>
      <c r="T310" s="12"/>
      <c r="U310" s="21"/>
      <c r="V310" s="21"/>
      <c r="W310" s="21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</row>
    <row r="311" spans="1:39" ht="13.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29"/>
      <c r="O311" s="16"/>
      <c r="P311" s="16"/>
      <c r="Q311" s="16"/>
      <c r="R311" s="16"/>
      <c r="S311" s="16"/>
      <c r="T311" s="12"/>
      <c r="U311" s="21"/>
      <c r="V311" s="21"/>
      <c r="W311" s="21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</row>
    <row r="312" spans="1:39" ht="13.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29"/>
      <c r="O312" s="16"/>
      <c r="P312" s="16"/>
      <c r="Q312" s="16"/>
      <c r="R312" s="16"/>
      <c r="S312" s="16"/>
      <c r="T312" s="12"/>
      <c r="U312" s="21"/>
      <c r="V312" s="21"/>
      <c r="W312" s="21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</row>
    <row r="313" spans="1:39" ht="13.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29"/>
      <c r="O313" s="16"/>
      <c r="P313" s="16"/>
      <c r="Q313" s="16"/>
      <c r="R313" s="16"/>
      <c r="S313" s="16"/>
      <c r="T313" s="12"/>
      <c r="U313" s="21"/>
      <c r="V313" s="21"/>
      <c r="W313" s="21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</row>
    <row r="314" spans="1:39" ht="13.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29"/>
      <c r="O314" s="16"/>
      <c r="P314" s="16"/>
      <c r="Q314" s="16"/>
      <c r="R314" s="16"/>
      <c r="S314" s="16"/>
      <c r="T314" s="12"/>
      <c r="U314" s="21"/>
      <c r="V314" s="21"/>
      <c r="W314" s="21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</row>
    <row r="315" spans="1:39" ht="13.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29"/>
      <c r="O315" s="16"/>
      <c r="P315" s="16"/>
      <c r="Q315" s="16"/>
      <c r="R315" s="16"/>
      <c r="S315" s="16"/>
      <c r="T315" s="12"/>
      <c r="U315" s="21"/>
      <c r="V315" s="21"/>
      <c r="W315" s="21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</row>
    <row r="316" spans="1:39" ht="13.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29"/>
      <c r="O316" s="16"/>
      <c r="P316" s="16"/>
      <c r="Q316" s="16"/>
      <c r="R316" s="16"/>
      <c r="S316" s="16"/>
      <c r="T316" s="12"/>
      <c r="U316" s="21"/>
      <c r="V316" s="21"/>
      <c r="W316" s="21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</row>
    <row r="317" spans="1:39" ht="13.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29"/>
      <c r="O317" s="16"/>
      <c r="P317" s="16"/>
      <c r="Q317" s="16"/>
      <c r="R317" s="16"/>
      <c r="S317" s="16"/>
      <c r="T317" s="12"/>
      <c r="U317" s="21"/>
      <c r="V317" s="21"/>
      <c r="W317" s="21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</row>
    <row r="318" spans="1:39" ht="13.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29"/>
      <c r="O318" s="16"/>
      <c r="P318" s="16"/>
      <c r="Q318" s="16"/>
      <c r="R318" s="16"/>
      <c r="S318" s="16"/>
      <c r="T318" s="12"/>
      <c r="U318" s="21"/>
      <c r="V318" s="21"/>
      <c r="W318" s="21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</row>
    <row r="319" spans="1:39" ht="13.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29"/>
      <c r="O319" s="16"/>
      <c r="P319" s="16"/>
      <c r="Q319" s="16"/>
      <c r="R319" s="16"/>
      <c r="S319" s="16"/>
      <c r="T319" s="12"/>
      <c r="U319" s="21"/>
      <c r="V319" s="21"/>
      <c r="W319" s="21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</row>
    <row r="320" spans="1:39" ht="13.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29"/>
      <c r="O320" s="16"/>
      <c r="P320" s="16"/>
      <c r="Q320" s="16"/>
      <c r="R320" s="16"/>
      <c r="S320" s="16"/>
      <c r="T320" s="12"/>
      <c r="U320" s="21"/>
      <c r="V320" s="21"/>
      <c r="W320" s="21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</row>
    <row r="321" spans="1:39" ht="13.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29"/>
      <c r="O321" s="16"/>
      <c r="P321" s="16"/>
      <c r="Q321" s="16"/>
      <c r="R321" s="16"/>
      <c r="S321" s="16"/>
      <c r="T321" s="12"/>
      <c r="U321" s="21"/>
      <c r="V321" s="21"/>
      <c r="W321" s="21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</row>
    <row r="322" spans="1:39" ht="13.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29"/>
      <c r="O322" s="16"/>
      <c r="P322" s="16"/>
      <c r="Q322" s="16"/>
      <c r="R322" s="16"/>
      <c r="S322" s="16"/>
      <c r="T322" s="12"/>
      <c r="U322" s="21"/>
      <c r="V322" s="21"/>
      <c r="W322" s="21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</row>
    <row r="323" spans="1:39" ht="13.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29"/>
      <c r="O323" s="16"/>
      <c r="P323" s="16"/>
      <c r="Q323" s="16"/>
      <c r="R323" s="16"/>
      <c r="S323" s="16"/>
      <c r="T323" s="12"/>
      <c r="U323" s="21"/>
      <c r="V323" s="21"/>
      <c r="W323" s="21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</row>
    <row r="324" spans="1:39" ht="13.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29"/>
      <c r="O324" s="16"/>
      <c r="P324" s="16"/>
      <c r="Q324" s="16"/>
      <c r="R324" s="16"/>
      <c r="S324" s="16"/>
      <c r="T324" s="12"/>
      <c r="U324" s="21"/>
      <c r="V324" s="21"/>
      <c r="W324" s="21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</row>
    <row r="325" spans="1:39" ht="13.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29"/>
      <c r="O325" s="16"/>
      <c r="P325" s="16"/>
      <c r="Q325" s="16"/>
      <c r="R325" s="16"/>
      <c r="S325" s="16"/>
      <c r="T325" s="12"/>
      <c r="U325" s="21"/>
      <c r="V325" s="21"/>
      <c r="W325" s="21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</row>
    <row r="326" spans="1:39" ht="13.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29"/>
      <c r="O326" s="16"/>
      <c r="P326" s="16"/>
      <c r="Q326" s="16"/>
      <c r="R326" s="16"/>
      <c r="S326" s="16"/>
      <c r="T326" s="12"/>
      <c r="U326" s="21"/>
      <c r="V326" s="21"/>
      <c r="W326" s="21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</row>
    <row r="327" spans="1:39" ht="13.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29"/>
      <c r="O327" s="16"/>
      <c r="P327" s="16"/>
      <c r="Q327" s="16"/>
      <c r="R327" s="16"/>
      <c r="S327" s="16"/>
      <c r="T327" s="12"/>
      <c r="U327" s="21"/>
      <c r="V327" s="21"/>
      <c r="W327" s="21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</row>
    <row r="328" spans="1:39" ht="13.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29"/>
      <c r="O328" s="16"/>
      <c r="P328" s="16"/>
      <c r="Q328" s="16"/>
      <c r="R328" s="16"/>
      <c r="S328" s="16"/>
      <c r="T328" s="12"/>
      <c r="U328" s="21"/>
      <c r="V328" s="21"/>
      <c r="W328" s="21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</row>
    <row r="329" spans="1:39" ht="13.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29"/>
      <c r="O329" s="16"/>
      <c r="P329" s="16"/>
      <c r="Q329" s="16"/>
      <c r="R329" s="16"/>
      <c r="S329" s="16"/>
      <c r="T329" s="12"/>
      <c r="U329" s="21"/>
      <c r="V329" s="21"/>
      <c r="W329" s="21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</row>
    <row r="330" spans="1:39" ht="13.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29"/>
      <c r="O330" s="16"/>
      <c r="P330" s="16"/>
      <c r="Q330" s="16"/>
      <c r="R330" s="16"/>
      <c r="S330" s="16"/>
      <c r="T330" s="12"/>
      <c r="U330" s="21"/>
      <c r="V330" s="21"/>
      <c r="W330" s="21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</row>
    <row r="331" spans="1:39" ht="13.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29"/>
      <c r="O331" s="16"/>
      <c r="P331" s="16"/>
      <c r="Q331" s="16"/>
      <c r="R331" s="16"/>
      <c r="S331" s="16"/>
      <c r="T331" s="12"/>
      <c r="U331" s="21"/>
      <c r="V331" s="21"/>
      <c r="W331" s="21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</row>
    <row r="332" spans="1:39" ht="13.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29"/>
      <c r="O332" s="16"/>
      <c r="P332" s="16"/>
      <c r="Q332" s="16"/>
      <c r="R332" s="16"/>
      <c r="S332" s="16"/>
      <c r="T332" s="12"/>
      <c r="U332" s="21"/>
      <c r="V332" s="21"/>
      <c r="W332" s="21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</row>
    <row r="333" spans="1:39" ht="13.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29"/>
      <c r="O333" s="16"/>
      <c r="P333" s="16"/>
      <c r="Q333" s="16"/>
      <c r="R333" s="16"/>
      <c r="S333" s="16"/>
      <c r="T333" s="12"/>
      <c r="U333" s="21"/>
      <c r="V333" s="21"/>
      <c r="W333" s="21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</row>
    <row r="334" spans="1:39" ht="13.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29"/>
      <c r="O334" s="16"/>
      <c r="P334" s="16"/>
      <c r="Q334" s="16"/>
      <c r="R334" s="16"/>
      <c r="S334" s="16"/>
      <c r="T334" s="12"/>
      <c r="U334" s="21"/>
      <c r="V334" s="21"/>
      <c r="W334" s="21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</row>
    <row r="335" spans="1:39" ht="13.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29"/>
      <c r="O335" s="16"/>
      <c r="P335" s="16"/>
      <c r="Q335" s="16"/>
      <c r="R335" s="16"/>
      <c r="S335" s="16"/>
      <c r="T335" s="12"/>
      <c r="U335" s="21"/>
      <c r="V335" s="21"/>
      <c r="W335" s="21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</row>
    <row r="336" spans="1:39" ht="13.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29"/>
      <c r="O336" s="16"/>
      <c r="P336" s="16"/>
      <c r="Q336" s="16"/>
      <c r="R336" s="16"/>
      <c r="S336" s="16"/>
      <c r="T336" s="12"/>
      <c r="U336" s="21"/>
      <c r="V336" s="21"/>
      <c r="W336" s="21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</row>
    <row r="337" spans="1:39" ht="13.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29"/>
      <c r="O337" s="16"/>
      <c r="P337" s="16"/>
      <c r="Q337" s="16"/>
      <c r="R337" s="16"/>
      <c r="S337" s="16"/>
      <c r="T337" s="12"/>
      <c r="U337" s="21"/>
      <c r="V337" s="21"/>
      <c r="W337" s="21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</row>
    <row r="338" spans="1:39" ht="13.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29"/>
      <c r="O338" s="16"/>
      <c r="P338" s="16"/>
      <c r="Q338" s="16"/>
      <c r="R338" s="16"/>
      <c r="S338" s="16"/>
      <c r="T338" s="12"/>
      <c r="U338" s="21"/>
      <c r="V338" s="21"/>
      <c r="W338" s="21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</row>
    <row r="339" spans="1:39" ht="13.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29"/>
      <c r="O339" s="16"/>
      <c r="P339" s="16"/>
      <c r="Q339" s="16"/>
      <c r="R339" s="16"/>
      <c r="S339" s="16"/>
      <c r="T339" s="12"/>
      <c r="U339" s="21"/>
      <c r="V339" s="21"/>
      <c r="W339" s="21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</row>
    <row r="340" spans="1:39" ht="13.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29"/>
      <c r="O340" s="16"/>
      <c r="P340" s="16"/>
      <c r="Q340" s="16"/>
      <c r="R340" s="16"/>
      <c r="S340" s="16"/>
      <c r="T340" s="12"/>
      <c r="U340" s="21"/>
      <c r="V340" s="21"/>
      <c r="W340" s="21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</row>
    <row r="341" spans="1:39" ht="13.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29"/>
      <c r="O341" s="16"/>
      <c r="P341" s="16"/>
      <c r="Q341" s="16"/>
      <c r="R341" s="16"/>
      <c r="S341" s="16"/>
      <c r="T341" s="12"/>
      <c r="U341" s="21"/>
      <c r="V341" s="21"/>
      <c r="W341" s="21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</row>
    <row r="342" spans="1:39" ht="13.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29"/>
      <c r="O342" s="16"/>
      <c r="P342" s="16"/>
      <c r="Q342" s="16"/>
      <c r="R342" s="16"/>
      <c r="S342" s="16"/>
      <c r="T342" s="12"/>
      <c r="U342" s="21"/>
      <c r="V342" s="21"/>
      <c r="W342" s="21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</row>
    <row r="343" spans="1:39" ht="13.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29"/>
      <c r="O343" s="16"/>
      <c r="P343" s="16"/>
      <c r="Q343" s="16"/>
      <c r="R343" s="16"/>
      <c r="S343" s="16"/>
      <c r="T343" s="12"/>
      <c r="U343" s="21"/>
      <c r="V343" s="21"/>
      <c r="W343" s="21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</row>
    <row r="344" spans="1:39" ht="13.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29"/>
      <c r="O344" s="16"/>
      <c r="P344" s="16"/>
      <c r="Q344" s="16"/>
      <c r="R344" s="16"/>
      <c r="S344" s="16"/>
      <c r="T344" s="12"/>
      <c r="U344" s="21"/>
      <c r="V344" s="21"/>
      <c r="W344" s="21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</row>
    <row r="345" spans="1:39" ht="13.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29"/>
      <c r="O345" s="16"/>
      <c r="P345" s="16"/>
      <c r="Q345" s="16"/>
      <c r="R345" s="16"/>
      <c r="S345" s="16"/>
      <c r="T345" s="12"/>
      <c r="U345" s="21"/>
      <c r="V345" s="21"/>
      <c r="W345" s="21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</row>
    <row r="346" spans="1:39" ht="13.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29"/>
      <c r="O346" s="16"/>
      <c r="P346" s="16"/>
      <c r="Q346" s="16"/>
      <c r="R346" s="16"/>
      <c r="S346" s="16"/>
      <c r="T346" s="12"/>
      <c r="U346" s="21"/>
      <c r="V346" s="21"/>
      <c r="W346" s="21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</row>
    <row r="347" spans="1:39" ht="13.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29"/>
      <c r="O347" s="16"/>
      <c r="P347" s="16"/>
      <c r="Q347" s="16"/>
      <c r="R347" s="16"/>
      <c r="S347" s="16"/>
      <c r="T347" s="12"/>
      <c r="U347" s="21"/>
      <c r="V347" s="21"/>
      <c r="W347" s="21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</row>
    <row r="348" spans="1:39" ht="13.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29"/>
      <c r="O348" s="16"/>
      <c r="P348" s="16"/>
      <c r="Q348" s="16"/>
      <c r="R348" s="16"/>
      <c r="S348" s="16"/>
      <c r="T348" s="12"/>
      <c r="U348" s="21"/>
      <c r="V348" s="21"/>
      <c r="W348" s="21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</row>
    <row r="349" spans="1:39" ht="13.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29"/>
      <c r="O349" s="16"/>
      <c r="P349" s="16"/>
      <c r="Q349" s="16"/>
      <c r="R349" s="16"/>
      <c r="S349" s="16"/>
      <c r="T349" s="12"/>
      <c r="U349" s="21"/>
      <c r="V349" s="21"/>
      <c r="W349" s="21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</row>
    <row r="350" spans="1:39" ht="13.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29"/>
      <c r="O350" s="16"/>
      <c r="P350" s="16"/>
      <c r="Q350" s="16"/>
      <c r="R350" s="16"/>
      <c r="S350" s="16"/>
      <c r="T350" s="12"/>
      <c r="U350" s="21"/>
      <c r="V350" s="21"/>
      <c r="W350" s="21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</row>
    <row r="351" spans="1:39" ht="13.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29"/>
      <c r="O351" s="16"/>
      <c r="P351" s="16"/>
      <c r="Q351" s="16"/>
      <c r="R351" s="16"/>
      <c r="S351" s="16"/>
      <c r="T351" s="12"/>
      <c r="U351" s="21"/>
      <c r="V351" s="21"/>
      <c r="W351" s="21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</row>
    <row r="352" spans="1:39" ht="13.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29"/>
      <c r="O352" s="16"/>
      <c r="P352" s="16"/>
      <c r="Q352" s="16"/>
      <c r="R352" s="16"/>
      <c r="S352" s="16"/>
      <c r="T352" s="12"/>
      <c r="U352" s="21"/>
      <c r="V352" s="21"/>
      <c r="W352" s="21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</row>
    <row r="353" spans="1:39" ht="13.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29"/>
      <c r="O353" s="16"/>
      <c r="P353" s="16"/>
      <c r="Q353" s="16"/>
      <c r="R353" s="16"/>
      <c r="S353" s="16"/>
      <c r="T353" s="12"/>
      <c r="U353" s="21"/>
      <c r="V353" s="21"/>
      <c r="W353" s="21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</row>
    <row r="354" spans="1:39" ht="13.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29"/>
      <c r="O354" s="16"/>
      <c r="P354" s="16"/>
      <c r="Q354" s="16"/>
      <c r="R354" s="16"/>
      <c r="S354" s="16"/>
      <c r="T354" s="12"/>
      <c r="U354" s="21"/>
      <c r="V354" s="21"/>
      <c r="W354" s="21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</row>
    <row r="355" spans="1:39" ht="13.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29"/>
      <c r="O355" s="16"/>
      <c r="P355" s="16"/>
      <c r="Q355" s="16"/>
      <c r="R355" s="16"/>
      <c r="S355" s="16"/>
      <c r="T355" s="12"/>
      <c r="U355" s="21"/>
      <c r="V355" s="21"/>
      <c r="W355" s="21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</row>
    <row r="356" spans="1:39" ht="13.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29"/>
      <c r="O356" s="16"/>
      <c r="P356" s="16"/>
      <c r="Q356" s="16"/>
      <c r="R356" s="16"/>
      <c r="S356" s="16"/>
      <c r="T356" s="12"/>
      <c r="U356" s="21"/>
      <c r="V356" s="21"/>
      <c r="W356" s="21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</row>
    <row r="357" spans="1:39" ht="13.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29"/>
      <c r="O357" s="16"/>
      <c r="P357" s="16"/>
      <c r="Q357" s="16"/>
      <c r="R357" s="16"/>
      <c r="S357" s="16"/>
      <c r="T357" s="12"/>
      <c r="U357" s="21"/>
      <c r="V357" s="21"/>
      <c r="W357" s="21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</row>
    <row r="358" spans="1:39" ht="13.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29"/>
      <c r="O358" s="16"/>
      <c r="P358" s="16"/>
      <c r="Q358" s="16"/>
      <c r="R358" s="16"/>
      <c r="S358" s="16"/>
      <c r="T358" s="12"/>
      <c r="U358" s="21"/>
      <c r="V358" s="21"/>
      <c r="W358" s="21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</row>
    <row r="359" spans="1:39" ht="13.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29"/>
      <c r="O359" s="16"/>
      <c r="P359" s="16"/>
      <c r="Q359" s="16"/>
      <c r="R359" s="16"/>
      <c r="S359" s="16"/>
      <c r="T359" s="12"/>
      <c r="U359" s="21"/>
      <c r="V359" s="21"/>
      <c r="W359" s="21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</row>
    <row r="360" spans="1:39" ht="13.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29"/>
      <c r="O360" s="16"/>
      <c r="P360" s="16"/>
      <c r="Q360" s="16"/>
      <c r="R360" s="16"/>
      <c r="S360" s="16"/>
      <c r="T360" s="12"/>
      <c r="U360" s="21"/>
      <c r="V360" s="21"/>
      <c r="W360" s="21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</row>
    <row r="361" spans="1:39" ht="13.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29"/>
      <c r="O361" s="16"/>
      <c r="P361" s="16"/>
      <c r="Q361" s="16"/>
      <c r="R361" s="16"/>
      <c r="S361" s="16"/>
      <c r="T361" s="12"/>
      <c r="U361" s="21"/>
      <c r="V361" s="21"/>
      <c r="W361" s="21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</row>
    <row r="362" spans="1:39" ht="13.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29"/>
      <c r="O362" s="16"/>
      <c r="P362" s="16"/>
      <c r="Q362" s="16"/>
      <c r="R362" s="16"/>
      <c r="S362" s="16"/>
      <c r="T362" s="12"/>
      <c r="U362" s="21"/>
      <c r="V362" s="21"/>
      <c r="W362" s="21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</row>
    <row r="363" spans="1:39" ht="13.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29"/>
      <c r="O363" s="16"/>
      <c r="P363" s="16"/>
      <c r="Q363" s="16"/>
      <c r="R363" s="16"/>
      <c r="S363" s="16"/>
      <c r="T363" s="12"/>
      <c r="U363" s="21"/>
      <c r="V363" s="21"/>
      <c r="W363" s="21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</row>
    <row r="364" spans="1:39" ht="13.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29"/>
      <c r="O364" s="16"/>
      <c r="P364" s="16"/>
      <c r="Q364" s="16"/>
      <c r="R364" s="16"/>
      <c r="S364" s="16"/>
      <c r="T364" s="12"/>
      <c r="U364" s="21"/>
      <c r="V364" s="21"/>
      <c r="W364" s="21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</row>
    <row r="365" spans="1:39" ht="13.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29"/>
      <c r="O365" s="16"/>
      <c r="P365" s="16"/>
      <c r="Q365" s="16"/>
      <c r="R365" s="16"/>
      <c r="S365" s="16"/>
      <c r="T365" s="12"/>
      <c r="U365" s="21"/>
      <c r="V365" s="21"/>
      <c r="W365" s="21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</row>
    <row r="366" spans="1:39" ht="13.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29"/>
      <c r="O366" s="16"/>
      <c r="P366" s="16"/>
      <c r="Q366" s="16"/>
      <c r="R366" s="16"/>
      <c r="S366" s="16"/>
      <c r="T366" s="12"/>
      <c r="U366" s="21"/>
      <c r="V366" s="21"/>
      <c r="W366" s="21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</row>
    <row r="367" spans="1:39" ht="13.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29"/>
      <c r="O367" s="16"/>
      <c r="P367" s="16"/>
      <c r="Q367" s="16"/>
      <c r="R367" s="16"/>
      <c r="S367" s="16"/>
      <c r="T367" s="12"/>
      <c r="U367" s="21"/>
      <c r="V367" s="21"/>
      <c r="W367" s="21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</row>
    <row r="368" spans="1:39" ht="13.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29"/>
      <c r="O368" s="16"/>
      <c r="P368" s="16"/>
      <c r="Q368" s="16"/>
      <c r="R368" s="16"/>
      <c r="S368" s="16"/>
      <c r="T368" s="12"/>
      <c r="U368" s="21"/>
      <c r="V368" s="21"/>
      <c r="W368" s="21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</row>
    <row r="369" spans="1:39" ht="13.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29"/>
      <c r="O369" s="16"/>
      <c r="P369" s="16"/>
      <c r="Q369" s="16"/>
      <c r="R369" s="16"/>
      <c r="S369" s="16"/>
      <c r="T369" s="12"/>
      <c r="U369" s="21"/>
      <c r="V369" s="21"/>
      <c r="W369" s="21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</row>
    <row r="370" spans="1:39" ht="13.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29"/>
      <c r="O370" s="16"/>
      <c r="P370" s="16"/>
      <c r="Q370" s="16"/>
      <c r="R370" s="16"/>
      <c r="S370" s="16"/>
      <c r="T370" s="12"/>
      <c r="U370" s="21"/>
      <c r="V370" s="21"/>
      <c r="W370" s="21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</row>
    <row r="371" spans="1:39" ht="13.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29"/>
      <c r="O371" s="16"/>
      <c r="P371" s="16"/>
      <c r="Q371" s="16"/>
      <c r="R371" s="16"/>
      <c r="S371" s="16"/>
      <c r="T371" s="12"/>
      <c r="U371" s="21"/>
      <c r="V371" s="21"/>
      <c r="W371" s="21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</row>
    <row r="372" spans="1:39" ht="13.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29"/>
      <c r="O372" s="16"/>
      <c r="P372" s="16"/>
      <c r="Q372" s="16"/>
      <c r="R372" s="16"/>
      <c r="S372" s="16"/>
      <c r="T372" s="12"/>
      <c r="U372" s="21"/>
      <c r="V372" s="21"/>
      <c r="W372" s="21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</row>
    <row r="373" spans="1:39" ht="13.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29"/>
      <c r="O373" s="16"/>
      <c r="P373" s="16"/>
      <c r="Q373" s="16"/>
      <c r="R373" s="16"/>
      <c r="S373" s="16"/>
      <c r="T373" s="12"/>
      <c r="U373" s="21"/>
      <c r="V373" s="21"/>
      <c r="W373" s="21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</row>
    <row r="374" spans="1:39" ht="13.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29"/>
      <c r="O374" s="16"/>
      <c r="P374" s="16"/>
      <c r="Q374" s="16"/>
      <c r="R374" s="16"/>
      <c r="S374" s="16"/>
      <c r="T374" s="12"/>
      <c r="U374" s="21"/>
      <c r="V374" s="21"/>
      <c r="W374" s="21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</row>
    <row r="375" spans="1:39" ht="13.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29"/>
      <c r="O375" s="16"/>
      <c r="P375" s="16"/>
      <c r="Q375" s="16"/>
      <c r="R375" s="16"/>
      <c r="S375" s="16"/>
      <c r="T375" s="12"/>
      <c r="U375" s="21"/>
      <c r="V375" s="21"/>
      <c r="W375" s="21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</row>
    <row r="376" spans="1:39" ht="13.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29"/>
      <c r="O376" s="16"/>
      <c r="P376" s="16"/>
      <c r="Q376" s="16"/>
      <c r="R376" s="16"/>
      <c r="S376" s="16"/>
      <c r="T376" s="12"/>
      <c r="U376" s="21"/>
      <c r="V376" s="21"/>
      <c r="W376" s="21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</row>
    <row r="377" spans="1:39" ht="13.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29"/>
      <c r="O377" s="16"/>
      <c r="P377" s="16"/>
      <c r="Q377" s="16"/>
      <c r="R377" s="16"/>
      <c r="S377" s="16"/>
      <c r="T377" s="12"/>
      <c r="U377" s="21"/>
      <c r="V377" s="21"/>
      <c r="W377" s="21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</row>
    <row r="378" spans="1:39" ht="13.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29"/>
      <c r="O378" s="16"/>
      <c r="P378" s="16"/>
      <c r="Q378" s="16"/>
      <c r="R378" s="16"/>
      <c r="S378" s="16"/>
      <c r="T378" s="12"/>
      <c r="U378" s="21"/>
      <c r="V378" s="21"/>
      <c r="W378" s="21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</row>
    <row r="379" spans="1:39" ht="13.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29"/>
      <c r="O379" s="16"/>
      <c r="P379" s="16"/>
      <c r="Q379" s="16"/>
      <c r="R379" s="16"/>
      <c r="S379" s="16"/>
      <c r="T379" s="12"/>
      <c r="U379" s="21"/>
      <c r="V379" s="21"/>
      <c r="W379" s="21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</row>
    <row r="380" spans="1:39" ht="13.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29"/>
      <c r="O380" s="16"/>
      <c r="P380" s="16"/>
      <c r="Q380" s="16"/>
      <c r="R380" s="16"/>
      <c r="S380" s="16"/>
      <c r="T380" s="12"/>
      <c r="U380" s="21"/>
      <c r="V380" s="21"/>
      <c r="W380" s="21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</row>
    <row r="381" spans="1:39" ht="13.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29"/>
      <c r="O381" s="16"/>
      <c r="P381" s="16"/>
      <c r="Q381" s="16"/>
      <c r="R381" s="16"/>
      <c r="S381" s="16"/>
      <c r="T381" s="12"/>
      <c r="U381" s="21"/>
      <c r="V381" s="21"/>
      <c r="W381" s="21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</row>
    <row r="382" spans="1:39" ht="13.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29"/>
      <c r="O382" s="16"/>
      <c r="P382" s="16"/>
      <c r="Q382" s="16"/>
      <c r="R382" s="16"/>
      <c r="S382" s="16"/>
      <c r="T382" s="12"/>
      <c r="U382" s="21"/>
      <c r="V382" s="21"/>
      <c r="W382" s="21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</row>
    <row r="383" spans="1:39" ht="13.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29"/>
      <c r="O383" s="16"/>
      <c r="P383" s="16"/>
      <c r="Q383" s="16"/>
      <c r="R383" s="16"/>
      <c r="S383" s="16"/>
      <c r="T383" s="12"/>
      <c r="U383" s="21"/>
      <c r="V383" s="21"/>
      <c r="W383" s="21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</row>
    <row r="384" spans="1:39" ht="13.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29"/>
      <c r="O384" s="16"/>
      <c r="P384" s="16"/>
      <c r="Q384" s="16"/>
      <c r="R384" s="16"/>
      <c r="S384" s="16"/>
      <c r="T384" s="12"/>
      <c r="U384" s="21"/>
      <c r="V384" s="21"/>
      <c r="W384" s="21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</row>
    <row r="385" spans="1:39" ht="13.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29"/>
      <c r="O385" s="16"/>
      <c r="P385" s="16"/>
      <c r="Q385" s="16"/>
      <c r="R385" s="16"/>
      <c r="S385" s="16"/>
      <c r="T385" s="12"/>
      <c r="U385" s="21"/>
      <c r="V385" s="21"/>
      <c r="W385" s="21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</row>
    <row r="386" spans="1:39" ht="13.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29"/>
      <c r="O386" s="16"/>
      <c r="P386" s="16"/>
      <c r="Q386" s="16"/>
      <c r="R386" s="16"/>
      <c r="S386" s="16"/>
      <c r="T386" s="12"/>
      <c r="U386" s="21"/>
      <c r="V386" s="21"/>
      <c r="W386" s="21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</row>
    <row r="387" spans="1:39" ht="13.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29"/>
      <c r="O387" s="16"/>
      <c r="P387" s="16"/>
      <c r="Q387" s="16"/>
      <c r="R387" s="16"/>
      <c r="S387" s="16"/>
      <c r="T387" s="12"/>
      <c r="U387" s="21"/>
      <c r="V387" s="21"/>
      <c r="W387" s="21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</row>
    <row r="388" spans="1:39" ht="13.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29"/>
      <c r="O388" s="16"/>
      <c r="P388" s="16"/>
      <c r="Q388" s="16"/>
      <c r="R388" s="16"/>
      <c r="S388" s="16"/>
      <c r="T388" s="12"/>
      <c r="U388" s="21"/>
      <c r="V388" s="21"/>
      <c r="W388" s="21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</row>
    <row r="389" spans="1:39" ht="13.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29"/>
      <c r="O389" s="16"/>
      <c r="P389" s="16"/>
      <c r="Q389" s="16"/>
      <c r="R389" s="16"/>
      <c r="S389" s="16"/>
      <c r="T389" s="12"/>
      <c r="U389" s="21"/>
      <c r="V389" s="21"/>
      <c r="W389" s="21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</row>
    <row r="390" spans="1:39" ht="13.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29"/>
      <c r="O390" s="16"/>
      <c r="P390" s="16"/>
      <c r="Q390" s="16"/>
      <c r="R390" s="16"/>
      <c r="S390" s="16"/>
      <c r="T390" s="12"/>
      <c r="U390" s="21"/>
      <c r="V390" s="21"/>
      <c r="W390" s="21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</row>
    <row r="391" spans="1:39" ht="13.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29"/>
      <c r="O391" s="16"/>
      <c r="P391" s="16"/>
      <c r="Q391" s="16"/>
      <c r="R391" s="16"/>
      <c r="S391" s="16"/>
      <c r="T391" s="12"/>
      <c r="U391" s="21"/>
      <c r="V391" s="21"/>
      <c r="W391" s="21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</row>
    <row r="392" spans="1:39" ht="13.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29"/>
      <c r="O392" s="16"/>
      <c r="P392" s="16"/>
      <c r="Q392" s="16"/>
      <c r="R392" s="16"/>
      <c r="S392" s="16"/>
      <c r="T392" s="12"/>
      <c r="U392" s="21"/>
      <c r="V392" s="21"/>
      <c r="W392" s="21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</row>
    <row r="393" spans="1:39" ht="13.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29"/>
      <c r="O393" s="16"/>
      <c r="P393" s="16"/>
      <c r="Q393" s="16"/>
      <c r="R393" s="16"/>
      <c r="S393" s="16"/>
      <c r="T393" s="12"/>
      <c r="U393" s="21"/>
      <c r="V393" s="21"/>
      <c r="W393" s="21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</row>
    <row r="394" spans="1:39" ht="13.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29"/>
      <c r="O394" s="16"/>
      <c r="P394" s="16"/>
      <c r="Q394" s="16"/>
      <c r="R394" s="16"/>
      <c r="S394" s="16"/>
      <c r="T394" s="12"/>
      <c r="U394" s="21"/>
      <c r="V394" s="21"/>
      <c r="W394" s="21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</row>
    <row r="395" spans="1:39" ht="13.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29"/>
      <c r="O395" s="16"/>
      <c r="P395" s="16"/>
      <c r="Q395" s="16"/>
      <c r="R395" s="16"/>
      <c r="S395" s="16"/>
      <c r="T395" s="12"/>
      <c r="U395" s="21"/>
      <c r="V395" s="21"/>
      <c r="W395" s="21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</row>
    <row r="396" spans="1:39" ht="13.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29"/>
      <c r="O396" s="16"/>
      <c r="P396" s="16"/>
      <c r="Q396" s="16"/>
      <c r="R396" s="16"/>
      <c r="S396" s="16"/>
      <c r="T396" s="12"/>
      <c r="U396" s="21"/>
      <c r="V396" s="21"/>
      <c r="W396" s="21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</row>
    <row r="397" spans="1:39" ht="13.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29"/>
      <c r="O397" s="16"/>
      <c r="P397" s="16"/>
      <c r="Q397" s="16"/>
      <c r="R397" s="16"/>
      <c r="S397" s="16"/>
      <c r="T397" s="12"/>
      <c r="U397" s="21"/>
      <c r="V397" s="21"/>
      <c r="W397" s="21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</row>
    <row r="398" spans="1:39" ht="13.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29"/>
      <c r="O398" s="16"/>
      <c r="P398" s="16"/>
      <c r="Q398" s="16"/>
      <c r="R398" s="16"/>
      <c r="S398" s="16"/>
      <c r="T398" s="12"/>
      <c r="U398" s="21"/>
      <c r="V398" s="21"/>
      <c r="W398" s="21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</row>
    <row r="399" spans="1:39" ht="13.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29"/>
      <c r="O399" s="16"/>
      <c r="P399" s="16"/>
      <c r="Q399" s="16"/>
      <c r="R399" s="16"/>
      <c r="S399" s="16"/>
      <c r="T399" s="12"/>
      <c r="U399" s="21"/>
      <c r="V399" s="21"/>
      <c r="W399" s="21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</row>
    <row r="400" spans="1:39" ht="13.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29"/>
      <c r="O400" s="16"/>
      <c r="P400" s="16"/>
      <c r="Q400" s="16"/>
      <c r="R400" s="16"/>
      <c r="S400" s="16"/>
      <c r="T400" s="12"/>
      <c r="U400" s="21"/>
      <c r="V400" s="21"/>
      <c r="W400" s="21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</row>
    <row r="401" spans="1:39" ht="13.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29"/>
      <c r="O401" s="16"/>
      <c r="P401" s="16"/>
      <c r="Q401" s="16"/>
      <c r="R401" s="16"/>
      <c r="S401" s="16"/>
      <c r="T401" s="12"/>
      <c r="U401" s="21"/>
      <c r="V401" s="21"/>
      <c r="W401" s="21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</row>
    <row r="402" spans="1:39" ht="13.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29"/>
      <c r="O402" s="16"/>
      <c r="P402" s="16"/>
      <c r="Q402" s="16"/>
      <c r="R402" s="16"/>
      <c r="S402" s="16"/>
      <c r="T402" s="12"/>
      <c r="U402" s="21"/>
      <c r="V402" s="21"/>
      <c r="W402" s="21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</row>
    <row r="403" spans="1:39" ht="13.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29"/>
      <c r="O403" s="16"/>
      <c r="P403" s="16"/>
      <c r="Q403" s="16"/>
      <c r="R403" s="16"/>
      <c r="S403" s="16"/>
      <c r="T403" s="12"/>
      <c r="U403" s="21"/>
      <c r="V403" s="21"/>
      <c r="W403" s="21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</row>
    <row r="404" spans="1:39" ht="13.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29"/>
      <c r="O404" s="16"/>
      <c r="P404" s="16"/>
      <c r="Q404" s="16"/>
      <c r="R404" s="16"/>
      <c r="S404" s="16"/>
      <c r="T404" s="12"/>
      <c r="U404" s="21"/>
      <c r="V404" s="21"/>
      <c r="W404" s="21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</row>
    <row r="405" spans="1:39" ht="13.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29"/>
      <c r="O405" s="16"/>
      <c r="P405" s="16"/>
      <c r="Q405" s="16"/>
      <c r="R405" s="16"/>
      <c r="S405" s="16"/>
      <c r="T405" s="12"/>
      <c r="U405" s="21"/>
      <c r="V405" s="21"/>
      <c r="W405" s="21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</row>
    <row r="406" spans="1:39" ht="13.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29"/>
      <c r="O406" s="16"/>
      <c r="P406" s="16"/>
      <c r="Q406" s="16"/>
      <c r="R406" s="16"/>
      <c r="S406" s="16"/>
      <c r="T406" s="12"/>
      <c r="U406" s="21"/>
      <c r="V406" s="21"/>
      <c r="W406" s="21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</row>
    <row r="407" spans="1:39" ht="13.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29"/>
      <c r="O407" s="16"/>
      <c r="P407" s="16"/>
      <c r="Q407" s="16"/>
      <c r="R407" s="16"/>
      <c r="S407" s="16"/>
      <c r="T407" s="12"/>
      <c r="U407" s="21"/>
      <c r="V407" s="21"/>
      <c r="W407" s="21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</row>
    <row r="408" spans="1:39" ht="13.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29"/>
      <c r="O408" s="16"/>
      <c r="P408" s="16"/>
      <c r="Q408" s="16"/>
      <c r="R408" s="16"/>
      <c r="S408" s="16"/>
      <c r="T408" s="12"/>
      <c r="U408" s="21"/>
      <c r="V408" s="21"/>
      <c r="W408" s="21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</row>
    <row r="409" spans="1:39" ht="13.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29"/>
      <c r="O409" s="16"/>
      <c r="P409" s="16"/>
      <c r="Q409" s="16"/>
      <c r="R409" s="16"/>
      <c r="S409" s="16"/>
      <c r="T409" s="12"/>
      <c r="U409" s="21"/>
      <c r="V409" s="21"/>
      <c r="W409" s="21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</row>
    <row r="410" spans="1:39" ht="13.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29"/>
      <c r="O410" s="16"/>
      <c r="P410" s="16"/>
      <c r="Q410" s="16"/>
      <c r="R410" s="16"/>
      <c r="S410" s="16"/>
      <c r="T410" s="12"/>
      <c r="U410" s="21"/>
      <c r="V410" s="21"/>
      <c r="W410" s="21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</row>
    <row r="411" spans="1:39" ht="13.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29"/>
      <c r="O411" s="16"/>
      <c r="P411" s="16"/>
      <c r="Q411" s="16"/>
      <c r="R411" s="16"/>
      <c r="S411" s="16"/>
      <c r="T411" s="12"/>
      <c r="U411" s="21"/>
      <c r="V411" s="21"/>
      <c r="W411" s="21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</row>
    <row r="412" spans="1:39" ht="13.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29"/>
      <c r="O412" s="16"/>
      <c r="P412" s="16"/>
      <c r="Q412" s="16"/>
      <c r="R412" s="16"/>
      <c r="S412" s="16"/>
      <c r="T412" s="12"/>
      <c r="U412" s="21"/>
      <c r="V412" s="21"/>
      <c r="W412" s="21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</row>
    <row r="413" spans="1:39" ht="13.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29"/>
      <c r="O413" s="16"/>
      <c r="P413" s="16"/>
      <c r="Q413" s="16"/>
      <c r="R413" s="16"/>
      <c r="S413" s="16"/>
      <c r="T413" s="12"/>
      <c r="U413" s="21"/>
      <c r="V413" s="21"/>
      <c r="W413" s="21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</row>
    <row r="414" spans="1:39" ht="13.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29"/>
      <c r="O414" s="16"/>
      <c r="P414" s="16"/>
      <c r="Q414" s="16"/>
      <c r="R414" s="16"/>
      <c r="S414" s="16"/>
      <c r="T414" s="12"/>
      <c r="U414" s="21"/>
      <c r="V414" s="21"/>
      <c r="W414" s="21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</row>
    <row r="415" spans="1:39" ht="13.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29"/>
      <c r="O415" s="16"/>
      <c r="P415" s="16"/>
      <c r="Q415" s="16"/>
      <c r="R415" s="16"/>
      <c r="S415" s="16"/>
      <c r="T415" s="12"/>
      <c r="U415" s="21"/>
      <c r="V415" s="21"/>
      <c r="W415" s="21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</row>
    <row r="416" spans="1:39" ht="13.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29"/>
      <c r="O416" s="16"/>
      <c r="P416" s="16"/>
      <c r="Q416" s="16"/>
      <c r="R416" s="16"/>
      <c r="S416" s="16"/>
      <c r="T416" s="12"/>
      <c r="U416" s="21"/>
      <c r="V416" s="21"/>
      <c r="W416" s="21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</row>
    <row r="417" spans="1:39" ht="13.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29"/>
      <c r="O417" s="16"/>
      <c r="P417" s="16"/>
      <c r="Q417" s="16"/>
      <c r="R417" s="16"/>
      <c r="S417" s="16"/>
      <c r="T417" s="12"/>
      <c r="U417" s="21"/>
      <c r="V417" s="21"/>
      <c r="W417" s="21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</row>
    <row r="418" spans="1:39" ht="13.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29"/>
      <c r="O418" s="16"/>
      <c r="P418" s="16"/>
      <c r="Q418" s="16"/>
      <c r="R418" s="16"/>
      <c r="S418" s="16"/>
      <c r="T418" s="12"/>
      <c r="U418" s="21"/>
      <c r="V418" s="21"/>
      <c r="W418" s="21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</row>
    <row r="419" spans="1:39" ht="13.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29"/>
      <c r="O419" s="16"/>
      <c r="P419" s="16"/>
      <c r="Q419" s="16"/>
      <c r="R419" s="16"/>
      <c r="S419" s="16"/>
      <c r="T419" s="12"/>
      <c r="U419" s="21"/>
      <c r="V419" s="21"/>
      <c r="W419" s="21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</row>
    <row r="420" spans="1:39" ht="13.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29"/>
      <c r="O420" s="16"/>
      <c r="P420" s="16"/>
      <c r="Q420" s="16"/>
      <c r="R420" s="16"/>
      <c r="S420" s="16"/>
      <c r="T420" s="12"/>
      <c r="U420" s="21"/>
      <c r="V420" s="21"/>
      <c r="W420" s="21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</row>
    <row r="421" spans="1:39" ht="13.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29"/>
      <c r="O421" s="16"/>
      <c r="P421" s="16"/>
      <c r="Q421" s="16"/>
      <c r="R421" s="16"/>
      <c r="S421" s="16"/>
      <c r="T421" s="12"/>
      <c r="U421" s="21"/>
      <c r="V421" s="21"/>
      <c r="W421" s="21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</row>
    <row r="422" spans="1:39" ht="13.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29"/>
      <c r="O422" s="16"/>
      <c r="P422" s="16"/>
      <c r="Q422" s="16"/>
      <c r="R422" s="16"/>
      <c r="S422" s="16"/>
      <c r="T422" s="12"/>
      <c r="U422" s="21"/>
      <c r="V422" s="21"/>
      <c r="W422" s="21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</row>
    <row r="423" spans="1:39" ht="13.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29"/>
      <c r="O423" s="16"/>
      <c r="P423" s="16"/>
      <c r="Q423" s="16"/>
      <c r="R423" s="16"/>
      <c r="S423" s="16"/>
      <c r="T423" s="12"/>
      <c r="U423" s="21"/>
      <c r="V423" s="21"/>
      <c r="W423" s="21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</row>
    <row r="424" spans="1:39" ht="13.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29"/>
      <c r="O424" s="16"/>
      <c r="P424" s="16"/>
      <c r="Q424" s="16"/>
      <c r="R424" s="16"/>
      <c r="S424" s="16"/>
      <c r="T424" s="12"/>
      <c r="U424" s="21"/>
      <c r="V424" s="21"/>
      <c r="W424" s="21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</row>
    <row r="425" spans="1:39" ht="13.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29"/>
      <c r="O425" s="16"/>
      <c r="P425" s="16"/>
      <c r="Q425" s="16"/>
      <c r="R425" s="16"/>
      <c r="S425" s="16"/>
      <c r="T425" s="12"/>
      <c r="U425" s="21"/>
      <c r="V425" s="21"/>
      <c r="W425" s="21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</row>
    <row r="426" spans="1:39" ht="13.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29"/>
      <c r="O426" s="16"/>
      <c r="P426" s="16"/>
      <c r="Q426" s="16"/>
      <c r="R426" s="16"/>
      <c r="S426" s="16"/>
      <c r="T426" s="12"/>
      <c r="U426" s="21"/>
      <c r="V426" s="21"/>
      <c r="W426" s="21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</row>
    <row r="427" spans="1:39" ht="13.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29"/>
      <c r="O427" s="16"/>
      <c r="P427" s="16"/>
      <c r="Q427" s="16"/>
      <c r="R427" s="16"/>
      <c r="S427" s="16"/>
      <c r="T427" s="12"/>
      <c r="U427" s="21"/>
      <c r="V427" s="21"/>
      <c r="W427" s="21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</row>
    <row r="428" spans="1:39" ht="13.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29"/>
      <c r="O428" s="16"/>
      <c r="P428" s="16"/>
      <c r="Q428" s="16"/>
      <c r="R428" s="16"/>
      <c r="S428" s="16"/>
      <c r="T428" s="12"/>
      <c r="U428" s="21"/>
      <c r="V428" s="21"/>
      <c r="W428" s="21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</row>
    <row r="429" spans="1:39" ht="13.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29"/>
      <c r="O429" s="16"/>
      <c r="P429" s="16"/>
      <c r="Q429" s="16"/>
      <c r="R429" s="16"/>
      <c r="S429" s="16"/>
      <c r="T429" s="12"/>
      <c r="U429" s="21"/>
      <c r="V429" s="21"/>
      <c r="W429" s="21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</row>
    <row r="430" spans="1:39" ht="13.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29"/>
      <c r="O430" s="16"/>
      <c r="P430" s="16"/>
      <c r="Q430" s="16"/>
      <c r="R430" s="16"/>
      <c r="S430" s="16"/>
      <c r="T430" s="12"/>
      <c r="U430" s="21"/>
      <c r="V430" s="21"/>
      <c r="W430" s="21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</row>
    <row r="431" spans="1:39" ht="13.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29"/>
      <c r="O431" s="16"/>
      <c r="P431" s="16"/>
      <c r="Q431" s="16"/>
      <c r="R431" s="16"/>
      <c r="S431" s="16"/>
      <c r="T431" s="12"/>
      <c r="U431" s="21"/>
      <c r="V431" s="21"/>
      <c r="W431" s="21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</row>
    <row r="432" spans="1:39" ht="13.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29"/>
      <c r="O432" s="16"/>
      <c r="P432" s="16"/>
      <c r="Q432" s="16"/>
      <c r="R432" s="16"/>
      <c r="S432" s="16"/>
      <c r="T432" s="12"/>
      <c r="U432" s="21"/>
      <c r="V432" s="21"/>
      <c r="W432" s="21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</row>
    <row r="433" spans="1:39" ht="13.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29"/>
      <c r="O433" s="16"/>
      <c r="P433" s="16"/>
      <c r="Q433" s="16"/>
      <c r="R433" s="16"/>
      <c r="S433" s="16"/>
      <c r="T433" s="12"/>
      <c r="U433" s="21"/>
      <c r="V433" s="21"/>
      <c r="W433" s="21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</row>
    <row r="434" spans="1:39" ht="13.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29"/>
      <c r="O434" s="16"/>
      <c r="P434" s="16"/>
      <c r="Q434" s="16"/>
      <c r="R434" s="16"/>
      <c r="S434" s="16"/>
      <c r="T434" s="12"/>
      <c r="U434" s="21"/>
      <c r="V434" s="21"/>
      <c r="W434" s="21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</row>
    <row r="435" spans="1:39" ht="13.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29"/>
      <c r="O435" s="16"/>
      <c r="P435" s="16"/>
      <c r="Q435" s="16"/>
      <c r="R435" s="16"/>
      <c r="S435" s="16"/>
      <c r="T435" s="12"/>
      <c r="U435" s="21"/>
      <c r="V435" s="21"/>
      <c r="W435" s="21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</row>
    <row r="436" spans="1:39" ht="13.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29"/>
      <c r="O436" s="16"/>
      <c r="P436" s="16"/>
      <c r="Q436" s="16"/>
      <c r="R436" s="16"/>
      <c r="S436" s="16"/>
      <c r="T436" s="12"/>
      <c r="U436" s="21"/>
      <c r="V436" s="21"/>
      <c r="W436" s="21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</row>
    <row r="437" spans="1:39" ht="13.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29"/>
      <c r="O437" s="16"/>
      <c r="P437" s="16"/>
      <c r="Q437" s="16"/>
      <c r="R437" s="16"/>
      <c r="S437" s="16"/>
      <c r="T437" s="12"/>
      <c r="U437" s="21"/>
      <c r="V437" s="21"/>
      <c r="W437" s="21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</row>
    <row r="438" spans="1:39" ht="13.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29"/>
      <c r="O438" s="16"/>
      <c r="P438" s="16"/>
      <c r="Q438" s="16"/>
      <c r="R438" s="16"/>
      <c r="S438" s="16"/>
      <c r="T438" s="12"/>
      <c r="U438" s="21"/>
      <c r="V438" s="21"/>
      <c r="W438" s="21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</row>
    <row r="439" spans="1:39" ht="13.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29"/>
      <c r="O439" s="16"/>
      <c r="P439" s="16"/>
      <c r="Q439" s="16"/>
      <c r="R439" s="16"/>
      <c r="S439" s="16"/>
      <c r="T439" s="12"/>
      <c r="U439" s="21"/>
      <c r="V439" s="21"/>
      <c r="W439" s="21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</row>
    <row r="440" spans="1:39" ht="13.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29"/>
      <c r="O440" s="16"/>
      <c r="P440" s="16"/>
      <c r="Q440" s="16"/>
      <c r="R440" s="16"/>
      <c r="S440" s="16"/>
      <c r="T440" s="12"/>
      <c r="U440" s="21"/>
      <c r="V440" s="21"/>
      <c r="W440" s="21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</row>
    <row r="441" spans="1:39" ht="13.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29"/>
      <c r="O441" s="16"/>
      <c r="P441" s="16"/>
      <c r="Q441" s="16"/>
      <c r="R441" s="16"/>
      <c r="S441" s="16"/>
      <c r="T441" s="12"/>
      <c r="U441" s="21"/>
      <c r="V441" s="21"/>
      <c r="W441" s="21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</row>
    <row r="442" spans="1:39" ht="13.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29"/>
      <c r="O442" s="16"/>
      <c r="P442" s="16"/>
      <c r="Q442" s="16"/>
      <c r="R442" s="16"/>
      <c r="S442" s="16"/>
      <c r="T442" s="12"/>
      <c r="U442" s="21"/>
      <c r="V442" s="21"/>
      <c r="W442" s="21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</row>
    <row r="443" spans="1:39" ht="13.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29"/>
      <c r="O443" s="16"/>
      <c r="P443" s="16"/>
      <c r="Q443" s="16"/>
      <c r="R443" s="16"/>
      <c r="S443" s="16"/>
      <c r="T443" s="12"/>
      <c r="U443" s="21"/>
      <c r="V443" s="21"/>
      <c r="W443" s="21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</row>
    <row r="444" spans="1:39" ht="13.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29"/>
      <c r="O444" s="16"/>
      <c r="P444" s="16"/>
      <c r="Q444" s="16"/>
      <c r="R444" s="16"/>
      <c r="S444" s="16"/>
      <c r="T444" s="12"/>
      <c r="U444" s="21"/>
      <c r="V444" s="21"/>
      <c r="W444" s="21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</row>
    <row r="445" spans="1:39" ht="13.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29"/>
      <c r="O445" s="16"/>
      <c r="P445" s="16"/>
      <c r="Q445" s="16"/>
      <c r="R445" s="16"/>
      <c r="S445" s="16"/>
      <c r="T445" s="12"/>
      <c r="U445" s="21"/>
      <c r="V445" s="21"/>
      <c r="W445" s="21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</row>
    <row r="446" spans="1:39" ht="13.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29"/>
      <c r="O446" s="16"/>
      <c r="P446" s="16"/>
      <c r="Q446" s="16"/>
      <c r="R446" s="16"/>
      <c r="S446" s="16"/>
      <c r="T446" s="12"/>
      <c r="U446" s="21"/>
      <c r="V446" s="21"/>
      <c r="W446" s="21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</row>
    <row r="447" spans="1:39" ht="13.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29"/>
      <c r="O447" s="16"/>
      <c r="P447" s="16"/>
      <c r="Q447" s="16"/>
      <c r="R447" s="16"/>
      <c r="S447" s="16"/>
      <c r="T447" s="12"/>
      <c r="U447" s="21"/>
      <c r="V447" s="21"/>
      <c r="W447" s="21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</row>
    <row r="448" spans="1:39" ht="13.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29"/>
      <c r="O448" s="16"/>
      <c r="P448" s="16"/>
      <c r="Q448" s="16"/>
      <c r="R448" s="16"/>
      <c r="S448" s="16"/>
      <c r="T448" s="12"/>
      <c r="U448" s="21"/>
      <c r="V448" s="21"/>
      <c r="W448" s="21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</row>
    <row r="449" spans="1:39" ht="13.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29"/>
      <c r="O449" s="16"/>
      <c r="P449" s="16"/>
      <c r="Q449" s="16"/>
      <c r="R449" s="16"/>
      <c r="S449" s="16"/>
      <c r="T449" s="12"/>
      <c r="U449" s="21"/>
      <c r="V449" s="21"/>
      <c r="W449" s="21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</row>
    <row r="450" spans="1:39" ht="13.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29"/>
      <c r="O450" s="16"/>
      <c r="P450" s="16"/>
      <c r="Q450" s="16"/>
      <c r="R450" s="16"/>
      <c r="S450" s="16"/>
      <c r="T450" s="12"/>
      <c r="U450" s="21"/>
      <c r="V450" s="21"/>
      <c r="W450" s="21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</row>
    <row r="451" spans="1:39" ht="13.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29"/>
      <c r="O451" s="16"/>
      <c r="P451" s="16"/>
      <c r="Q451" s="16"/>
      <c r="R451" s="16"/>
      <c r="S451" s="16"/>
      <c r="T451" s="12"/>
      <c r="U451" s="21"/>
      <c r="V451" s="21"/>
      <c r="W451" s="21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</row>
    <row r="452" spans="1:39" ht="13.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29"/>
      <c r="O452" s="16"/>
      <c r="P452" s="16"/>
      <c r="Q452" s="16"/>
      <c r="R452" s="16"/>
      <c r="S452" s="16"/>
      <c r="T452" s="12"/>
      <c r="U452" s="21"/>
      <c r="V452" s="21"/>
      <c r="W452" s="21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</row>
    <row r="453" spans="1:39" ht="13.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29"/>
      <c r="O453" s="16"/>
      <c r="P453" s="16"/>
      <c r="Q453" s="16"/>
      <c r="R453" s="16"/>
      <c r="S453" s="16"/>
      <c r="T453" s="12"/>
      <c r="U453" s="21"/>
      <c r="V453" s="21"/>
      <c r="W453" s="21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</row>
    <row r="454" spans="1:39" ht="13.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29"/>
      <c r="O454" s="16"/>
      <c r="P454" s="16"/>
      <c r="Q454" s="16"/>
      <c r="R454" s="16"/>
      <c r="S454" s="16"/>
      <c r="T454" s="12"/>
      <c r="U454" s="21"/>
      <c r="V454" s="21"/>
      <c r="W454" s="21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</row>
    <row r="455" spans="1:39" ht="13.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29"/>
      <c r="O455" s="16"/>
      <c r="P455" s="16"/>
      <c r="Q455" s="16"/>
      <c r="R455" s="16"/>
      <c r="S455" s="16"/>
      <c r="T455" s="12"/>
      <c r="U455" s="21"/>
      <c r="V455" s="21"/>
      <c r="W455" s="21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</row>
    <row r="456" spans="1:39" ht="13.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29"/>
      <c r="O456" s="16"/>
      <c r="P456" s="16"/>
      <c r="Q456" s="16"/>
      <c r="R456" s="16"/>
      <c r="S456" s="16"/>
      <c r="T456" s="12"/>
      <c r="U456" s="21"/>
      <c r="V456" s="21"/>
      <c r="W456" s="21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</row>
    <row r="457" spans="1:39" ht="13.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29"/>
      <c r="O457" s="16"/>
      <c r="P457" s="16"/>
      <c r="Q457" s="16"/>
      <c r="R457" s="16"/>
      <c r="S457" s="16"/>
      <c r="T457" s="12"/>
      <c r="U457" s="21"/>
      <c r="V457" s="21"/>
      <c r="W457" s="21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</row>
    <row r="458" spans="1:39" ht="13.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29"/>
      <c r="O458" s="16"/>
      <c r="P458" s="16"/>
      <c r="Q458" s="16"/>
      <c r="R458" s="16"/>
      <c r="S458" s="16"/>
      <c r="T458" s="12"/>
      <c r="U458" s="21"/>
      <c r="V458" s="21"/>
      <c r="W458" s="21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</row>
    <row r="459" spans="1:39" ht="13.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29"/>
      <c r="O459" s="16"/>
      <c r="P459" s="16"/>
      <c r="Q459" s="16"/>
      <c r="R459" s="16"/>
      <c r="S459" s="16"/>
      <c r="T459" s="12"/>
      <c r="U459" s="21"/>
      <c r="V459" s="21"/>
      <c r="W459" s="21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</row>
    <row r="460" spans="1:39" ht="13.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29"/>
      <c r="O460" s="16"/>
      <c r="P460" s="16"/>
      <c r="Q460" s="16"/>
      <c r="R460" s="16"/>
      <c r="S460" s="16"/>
      <c r="T460" s="12"/>
      <c r="U460" s="21"/>
      <c r="V460" s="21"/>
      <c r="W460" s="21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</row>
    <row r="461" spans="1:39" ht="13.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29"/>
      <c r="O461" s="16"/>
      <c r="P461" s="16"/>
      <c r="Q461" s="16"/>
      <c r="R461" s="16"/>
      <c r="S461" s="16"/>
      <c r="T461" s="12"/>
      <c r="U461" s="21"/>
      <c r="V461" s="21"/>
      <c r="W461" s="21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</row>
    <row r="462" spans="1:39" ht="13.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29"/>
      <c r="O462" s="16"/>
      <c r="P462" s="16"/>
      <c r="Q462" s="16"/>
      <c r="R462" s="16"/>
      <c r="S462" s="16"/>
      <c r="T462" s="12"/>
      <c r="U462" s="21"/>
      <c r="V462" s="21"/>
      <c r="W462" s="21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</row>
    <row r="463" spans="1:39" ht="13.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29"/>
      <c r="O463" s="16"/>
      <c r="P463" s="16"/>
      <c r="Q463" s="16"/>
      <c r="R463" s="16"/>
      <c r="S463" s="16"/>
      <c r="T463" s="12"/>
      <c r="U463" s="21"/>
      <c r="V463" s="21"/>
      <c r="W463" s="21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</row>
    <row r="464" spans="1:39" ht="13.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29"/>
      <c r="O464" s="16"/>
      <c r="P464" s="16"/>
      <c r="Q464" s="16"/>
      <c r="R464" s="16"/>
      <c r="S464" s="16"/>
      <c r="T464" s="12"/>
      <c r="U464" s="21"/>
      <c r="V464" s="21"/>
      <c r="W464" s="21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</row>
    <row r="465" spans="1:39" ht="13.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29"/>
      <c r="O465" s="16"/>
      <c r="P465" s="16"/>
      <c r="Q465" s="16"/>
      <c r="R465" s="16"/>
      <c r="S465" s="16"/>
      <c r="T465" s="12"/>
      <c r="U465" s="21"/>
      <c r="V465" s="21"/>
      <c r="W465" s="21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</row>
    <row r="466" spans="1:39" ht="13.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29"/>
      <c r="O466" s="16"/>
      <c r="P466" s="16"/>
      <c r="Q466" s="16"/>
      <c r="R466" s="16"/>
      <c r="S466" s="16"/>
      <c r="T466" s="12"/>
      <c r="U466" s="21"/>
      <c r="V466" s="21"/>
      <c r="W466" s="21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</row>
    <row r="467" spans="1:39" ht="13.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29"/>
      <c r="O467" s="16"/>
      <c r="P467" s="16"/>
      <c r="Q467" s="16"/>
      <c r="R467" s="16"/>
      <c r="S467" s="16"/>
      <c r="T467" s="12"/>
      <c r="U467" s="21"/>
      <c r="V467" s="21"/>
      <c r="W467" s="21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</row>
    <row r="468" spans="1:39" ht="13.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29"/>
      <c r="O468" s="16"/>
      <c r="P468" s="16"/>
      <c r="Q468" s="16"/>
      <c r="R468" s="16"/>
      <c r="S468" s="16"/>
      <c r="T468" s="12"/>
      <c r="U468" s="21"/>
      <c r="V468" s="21"/>
      <c r="W468" s="21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</row>
    <row r="469" spans="1:39" ht="13.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29"/>
      <c r="O469" s="16"/>
      <c r="P469" s="16"/>
      <c r="Q469" s="16"/>
      <c r="R469" s="16"/>
      <c r="S469" s="16"/>
      <c r="T469" s="12"/>
      <c r="U469" s="21"/>
      <c r="V469" s="21"/>
      <c r="W469" s="21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</row>
    <row r="470" spans="1:39" ht="13.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29"/>
      <c r="O470" s="16"/>
      <c r="P470" s="16"/>
      <c r="Q470" s="16"/>
      <c r="R470" s="16"/>
      <c r="S470" s="16"/>
      <c r="T470" s="12"/>
      <c r="U470" s="21"/>
      <c r="V470" s="21"/>
      <c r="W470" s="21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</row>
    <row r="471" spans="1:39" ht="13.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29"/>
      <c r="O471" s="16"/>
      <c r="P471" s="16"/>
      <c r="Q471" s="16"/>
      <c r="R471" s="16"/>
      <c r="S471" s="16"/>
      <c r="T471" s="12"/>
      <c r="U471" s="21"/>
      <c r="V471" s="21"/>
      <c r="W471" s="21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</row>
    <row r="472" spans="1:39" ht="13.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29"/>
      <c r="O472" s="16"/>
      <c r="P472" s="16"/>
      <c r="Q472" s="16"/>
      <c r="R472" s="16"/>
      <c r="S472" s="16"/>
      <c r="T472" s="12"/>
      <c r="U472" s="21"/>
      <c r="V472" s="21"/>
      <c r="W472" s="21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</row>
    <row r="473" spans="1:39" ht="13.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29"/>
      <c r="O473" s="16"/>
      <c r="P473" s="16"/>
      <c r="Q473" s="16"/>
      <c r="R473" s="16"/>
      <c r="S473" s="16"/>
      <c r="T473" s="12"/>
      <c r="U473" s="21"/>
      <c r="V473" s="21"/>
      <c r="W473" s="21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</row>
    <row r="474" spans="1:39" ht="13.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29"/>
      <c r="O474" s="16"/>
      <c r="P474" s="16"/>
      <c r="Q474" s="16"/>
      <c r="R474" s="16"/>
      <c r="S474" s="16"/>
      <c r="T474" s="12"/>
      <c r="U474" s="21"/>
      <c r="V474" s="21"/>
      <c r="W474" s="21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</row>
    <row r="475" spans="1:39" ht="13.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29"/>
      <c r="O475" s="16"/>
      <c r="P475" s="16"/>
      <c r="Q475" s="16"/>
      <c r="R475" s="16"/>
      <c r="S475" s="16"/>
      <c r="T475" s="12"/>
      <c r="U475" s="21"/>
      <c r="V475" s="21"/>
      <c r="W475" s="21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</row>
    <row r="476" spans="1:39" ht="13.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29"/>
      <c r="O476" s="16"/>
      <c r="P476" s="16"/>
      <c r="Q476" s="16"/>
      <c r="R476" s="16"/>
      <c r="S476" s="16"/>
      <c r="T476" s="12"/>
      <c r="U476" s="21"/>
      <c r="V476" s="21"/>
      <c r="W476" s="21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</row>
    <row r="477" spans="1:39" ht="13.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29"/>
      <c r="O477" s="16"/>
      <c r="P477" s="16"/>
      <c r="Q477" s="16"/>
      <c r="R477" s="16"/>
      <c r="S477" s="16"/>
      <c r="T477" s="12"/>
      <c r="U477" s="21"/>
      <c r="V477" s="21"/>
      <c r="W477" s="21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</row>
    <row r="478" spans="1:39" ht="13.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29"/>
      <c r="O478" s="16"/>
      <c r="P478" s="16"/>
      <c r="Q478" s="16"/>
      <c r="R478" s="16"/>
      <c r="S478" s="16"/>
      <c r="T478" s="12"/>
      <c r="U478" s="21"/>
      <c r="V478" s="21"/>
      <c r="W478" s="21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</row>
    <row r="479" spans="1:39" ht="13.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29"/>
      <c r="O479" s="16"/>
      <c r="P479" s="16"/>
      <c r="Q479" s="16"/>
      <c r="R479" s="16"/>
      <c r="S479" s="16"/>
      <c r="T479" s="12"/>
      <c r="U479" s="21"/>
      <c r="V479" s="21"/>
      <c r="W479" s="21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</row>
    <row r="480" spans="1:39" ht="13.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29"/>
      <c r="O480" s="16"/>
      <c r="P480" s="16"/>
      <c r="Q480" s="16"/>
      <c r="R480" s="16"/>
      <c r="S480" s="16"/>
      <c r="T480" s="12"/>
      <c r="U480" s="21"/>
      <c r="V480" s="21"/>
      <c r="W480" s="21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</row>
    <row r="481" spans="1:39" ht="13.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29"/>
      <c r="O481" s="16"/>
      <c r="P481" s="16"/>
      <c r="Q481" s="16"/>
      <c r="R481" s="16"/>
      <c r="S481" s="16"/>
      <c r="T481" s="12"/>
      <c r="U481" s="21"/>
      <c r="V481" s="21"/>
      <c r="W481" s="21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</row>
    <row r="482" spans="1:39" ht="13.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29"/>
      <c r="O482" s="16"/>
      <c r="P482" s="16"/>
      <c r="Q482" s="16"/>
      <c r="R482" s="16"/>
      <c r="S482" s="16"/>
      <c r="T482" s="12"/>
      <c r="U482" s="21"/>
      <c r="V482" s="21"/>
      <c r="W482" s="21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</row>
    <row r="483" spans="1:39" ht="13.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29"/>
      <c r="O483" s="16"/>
      <c r="P483" s="16"/>
      <c r="Q483" s="16"/>
      <c r="R483" s="16"/>
      <c r="S483" s="16"/>
      <c r="T483" s="12"/>
      <c r="U483" s="21"/>
      <c r="V483" s="21"/>
      <c r="W483" s="21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</row>
    <row r="484" spans="1:39" ht="13.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29"/>
      <c r="O484" s="16"/>
      <c r="P484" s="16"/>
      <c r="Q484" s="16"/>
      <c r="R484" s="16"/>
      <c r="S484" s="16"/>
      <c r="T484" s="12"/>
      <c r="U484" s="21"/>
      <c r="V484" s="21"/>
      <c r="W484" s="21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</row>
    <row r="485" spans="1:39" ht="13.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29"/>
      <c r="O485" s="16"/>
      <c r="P485" s="16"/>
      <c r="Q485" s="16"/>
      <c r="R485" s="16"/>
      <c r="S485" s="16"/>
      <c r="T485" s="12"/>
      <c r="U485" s="21"/>
      <c r="V485" s="21"/>
      <c r="W485" s="21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</row>
    <row r="486" spans="1:39" ht="13.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29"/>
      <c r="O486" s="16"/>
      <c r="P486" s="16"/>
      <c r="Q486" s="16"/>
      <c r="R486" s="16"/>
      <c r="S486" s="16"/>
      <c r="T486" s="12"/>
      <c r="U486" s="21"/>
      <c r="V486" s="21"/>
      <c r="W486" s="21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</row>
    <row r="487" spans="1:39" ht="13.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29"/>
      <c r="O487" s="16"/>
      <c r="P487" s="16"/>
      <c r="Q487" s="16"/>
      <c r="R487" s="16"/>
      <c r="S487" s="16"/>
      <c r="T487" s="12"/>
      <c r="U487" s="21"/>
      <c r="V487" s="21"/>
      <c r="W487" s="21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</row>
    <row r="488" spans="1:39" ht="13.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29"/>
      <c r="O488" s="16"/>
      <c r="P488" s="16"/>
      <c r="Q488" s="16"/>
      <c r="R488" s="16"/>
      <c r="S488" s="16"/>
      <c r="T488" s="12"/>
      <c r="U488" s="21"/>
      <c r="V488" s="21"/>
      <c r="W488" s="21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</row>
    <row r="489" spans="1:39" ht="13.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29"/>
      <c r="O489" s="16"/>
      <c r="P489" s="16"/>
      <c r="Q489" s="16"/>
      <c r="R489" s="16"/>
      <c r="S489" s="16"/>
      <c r="T489" s="12"/>
      <c r="U489" s="21"/>
      <c r="V489" s="21"/>
      <c r="W489" s="21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</row>
    <row r="490" spans="1:39" ht="13.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29"/>
      <c r="O490" s="16"/>
      <c r="P490" s="16"/>
      <c r="Q490" s="16"/>
      <c r="R490" s="16"/>
      <c r="S490" s="16"/>
      <c r="T490" s="12"/>
      <c r="U490" s="21"/>
      <c r="V490" s="21"/>
      <c r="W490" s="21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</row>
    <row r="491" spans="1:39" ht="13.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29"/>
      <c r="O491" s="16"/>
      <c r="P491" s="16"/>
      <c r="Q491" s="16"/>
      <c r="R491" s="16"/>
      <c r="S491" s="16"/>
      <c r="T491" s="12"/>
      <c r="U491" s="21"/>
      <c r="V491" s="21"/>
      <c r="W491" s="21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</row>
    <row r="492" spans="1:39" ht="13.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29"/>
      <c r="O492" s="16"/>
      <c r="P492" s="16"/>
      <c r="Q492" s="16"/>
      <c r="R492" s="16"/>
      <c r="S492" s="16"/>
      <c r="T492" s="12"/>
      <c r="U492" s="21"/>
      <c r="V492" s="21"/>
      <c r="W492" s="21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</row>
    <row r="493" spans="1:39" ht="13.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29"/>
      <c r="O493" s="16"/>
      <c r="P493" s="16"/>
      <c r="Q493" s="16"/>
      <c r="R493" s="16"/>
      <c r="S493" s="16"/>
      <c r="T493" s="12"/>
      <c r="U493" s="21"/>
      <c r="V493" s="21"/>
      <c r="W493" s="21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</row>
    <row r="494" spans="1:39" ht="13.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29"/>
      <c r="O494" s="16"/>
      <c r="P494" s="16"/>
      <c r="Q494" s="16"/>
      <c r="R494" s="16"/>
      <c r="S494" s="16"/>
      <c r="T494" s="12"/>
      <c r="U494" s="21"/>
      <c r="V494" s="21"/>
      <c r="W494" s="21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</row>
    <row r="495" spans="1:39" ht="13.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29"/>
      <c r="O495" s="16"/>
      <c r="P495" s="16"/>
      <c r="Q495" s="16"/>
      <c r="R495" s="16"/>
      <c r="S495" s="16"/>
      <c r="T495" s="12"/>
      <c r="U495" s="21"/>
      <c r="V495" s="21"/>
      <c r="W495" s="21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</row>
    <row r="496" spans="1:39" ht="13.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29"/>
      <c r="O496" s="16"/>
      <c r="P496" s="16"/>
      <c r="Q496" s="16"/>
      <c r="R496" s="16"/>
      <c r="S496" s="16"/>
      <c r="T496" s="12"/>
      <c r="U496" s="21"/>
      <c r="V496" s="21"/>
      <c r="W496" s="21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</row>
    <row r="497" spans="1:39" ht="13.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29"/>
      <c r="O497" s="16"/>
      <c r="P497" s="16"/>
      <c r="Q497" s="16"/>
      <c r="R497" s="16"/>
      <c r="S497" s="16"/>
      <c r="T497" s="12"/>
      <c r="U497" s="21"/>
      <c r="V497" s="21"/>
      <c r="W497" s="21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</row>
    <row r="498" spans="1:39" ht="13.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29"/>
      <c r="O498" s="16"/>
      <c r="P498" s="16"/>
      <c r="Q498" s="16"/>
      <c r="R498" s="16"/>
      <c r="S498" s="16"/>
      <c r="T498" s="12"/>
      <c r="U498" s="21"/>
      <c r="V498" s="21"/>
      <c r="W498" s="21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</row>
    <row r="499" spans="1:39" ht="13.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29"/>
      <c r="O499" s="16"/>
      <c r="P499" s="16"/>
      <c r="Q499" s="16"/>
      <c r="R499" s="16"/>
      <c r="S499" s="16"/>
      <c r="T499" s="12"/>
      <c r="U499" s="21"/>
      <c r="V499" s="21"/>
      <c r="W499" s="21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</row>
    <row r="500" spans="1:39" ht="13.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29"/>
      <c r="O500" s="16"/>
      <c r="P500" s="16"/>
      <c r="Q500" s="16"/>
      <c r="R500" s="16"/>
      <c r="S500" s="16"/>
      <c r="T500" s="12"/>
      <c r="U500" s="21"/>
      <c r="V500" s="21"/>
      <c r="W500" s="21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</row>
    <row r="501" spans="1:39" ht="13.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29"/>
      <c r="O501" s="16"/>
      <c r="P501" s="16"/>
      <c r="Q501" s="16"/>
      <c r="R501" s="16"/>
      <c r="S501" s="16"/>
      <c r="T501" s="12"/>
      <c r="U501" s="21"/>
      <c r="V501" s="21"/>
      <c r="W501" s="21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</row>
    <row r="502" spans="1:39" ht="13.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29"/>
      <c r="O502" s="16"/>
      <c r="P502" s="16"/>
      <c r="Q502" s="16"/>
      <c r="R502" s="16"/>
      <c r="S502" s="16"/>
      <c r="T502" s="12"/>
      <c r="U502" s="21"/>
      <c r="V502" s="21"/>
      <c r="W502" s="21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</row>
    <row r="503" spans="1:39" ht="13.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29"/>
      <c r="O503" s="16"/>
      <c r="P503" s="16"/>
      <c r="Q503" s="16"/>
      <c r="R503" s="16"/>
      <c r="S503" s="16"/>
      <c r="T503" s="12"/>
      <c r="U503" s="21"/>
      <c r="V503" s="21"/>
      <c r="W503" s="21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</row>
    <row r="504" spans="1:39" ht="13.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29"/>
      <c r="O504" s="16"/>
      <c r="P504" s="16"/>
      <c r="Q504" s="16"/>
      <c r="R504" s="16"/>
      <c r="S504" s="16"/>
      <c r="T504" s="12"/>
      <c r="U504" s="21"/>
      <c r="V504" s="21"/>
      <c r="W504" s="21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</row>
    <row r="505" spans="1:39" ht="13.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29"/>
      <c r="O505" s="16"/>
      <c r="P505" s="16"/>
      <c r="Q505" s="16"/>
      <c r="R505" s="16"/>
      <c r="S505" s="16"/>
      <c r="T505" s="12"/>
      <c r="U505" s="21"/>
      <c r="V505" s="21"/>
      <c r="W505" s="21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</row>
    <row r="506" spans="1:39" ht="13.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29"/>
      <c r="O506" s="16"/>
      <c r="P506" s="16"/>
      <c r="Q506" s="16"/>
      <c r="R506" s="16"/>
      <c r="S506" s="16"/>
      <c r="T506" s="12"/>
      <c r="U506" s="21"/>
      <c r="V506" s="21"/>
      <c r="W506" s="21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</row>
    <row r="507" spans="1:39" ht="13.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29"/>
      <c r="O507" s="16"/>
      <c r="P507" s="16"/>
      <c r="Q507" s="16"/>
      <c r="R507" s="16"/>
      <c r="S507" s="16"/>
      <c r="T507" s="12"/>
      <c r="U507" s="21"/>
      <c r="V507" s="21"/>
      <c r="W507" s="21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</row>
    <row r="508" spans="1:39" ht="13.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29"/>
      <c r="O508" s="16"/>
      <c r="P508" s="16"/>
      <c r="Q508" s="16"/>
      <c r="R508" s="16"/>
      <c r="S508" s="16"/>
      <c r="T508" s="12"/>
      <c r="U508" s="21"/>
      <c r="V508" s="21"/>
      <c r="W508" s="21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</row>
    <row r="509" spans="1:39" ht="13.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29"/>
      <c r="O509" s="16"/>
      <c r="P509" s="16"/>
      <c r="Q509" s="16"/>
      <c r="R509" s="16"/>
      <c r="S509" s="16"/>
      <c r="T509" s="12"/>
      <c r="U509" s="21"/>
      <c r="V509" s="21"/>
      <c r="W509" s="21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</row>
    <row r="510" spans="1:39" ht="13.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29"/>
      <c r="O510" s="16"/>
      <c r="P510" s="16"/>
      <c r="Q510" s="16"/>
      <c r="R510" s="16"/>
      <c r="S510" s="16"/>
      <c r="T510" s="12"/>
      <c r="U510" s="21"/>
      <c r="V510" s="21"/>
      <c r="W510" s="21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</row>
    <row r="511" spans="1:39" ht="13.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29"/>
      <c r="O511" s="16"/>
      <c r="P511" s="16"/>
      <c r="Q511" s="16"/>
      <c r="R511" s="16"/>
      <c r="S511" s="16"/>
      <c r="T511" s="12"/>
      <c r="U511" s="21"/>
      <c r="V511" s="21"/>
      <c r="W511" s="21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</row>
    <row r="512" spans="1:39" ht="13.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29"/>
      <c r="O512" s="16"/>
      <c r="P512" s="16"/>
      <c r="Q512" s="16"/>
      <c r="R512" s="16"/>
      <c r="S512" s="16"/>
      <c r="T512" s="12"/>
      <c r="U512" s="21"/>
      <c r="V512" s="21"/>
      <c r="W512" s="21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</row>
    <row r="513" spans="1:39" ht="13.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29"/>
      <c r="O513" s="16"/>
      <c r="P513" s="16"/>
      <c r="Q513" s="16"/>
      <c r="R513" s="16"/>
      <c r="S513" s="16"/>
      <c r="T513" s="12"/>
      <c r="U513" s="21"/>
      <c r="V513" s="21"/>
      <c r="W513" s="21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</row>
    <row r="514" spans="1:39" ht="13.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29"/>
      <c r="O514" s="16"/>
      <c r="P514" s="16"/>
      <c r="Q514" s="16"/>
      <c r="R514" s="16"/>
      <c r="S514" s="16"/>
      <c r="T514" s="12"/>
      <c r="U514" s="21"/>
      <c r="V514" s="21"/>
      <c r="W514" s="21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</row>
    <row r="515" spans="1:39" ht="13.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29"/>
      <c r="O515" s="16"/>
      <c r="P515" s="16"/>
      <c r="Q515" s="16"/>
      <c r="R515" s="16"/>
      <c r="S515" s="16"/>
      <c r="T515" s="12"/>
      <c r="U515" s="21"/>
      <c r="V515" s="21"/>
      <c r="W515" s="21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</row>
    <row r="516" spans="1:39" ht="13.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29"/>
      <c r="O516" s="16"/>
      <c r="P516" s="16"/>
      <c r="Q516" s="16"/>
      <c r="R516" s="16"/>
      <c r="S516" s="16"/>
      <c r="T516" s="12"/>
      <c r="U516" s="21"/>
      <c r="V516" s="21"/>
      <c r="W516" s="21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</row>
    <row r="517" spans="1:39" ht="13.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29"/>
      <c r="O517" s="16"/>
      <c r="P517" s="16"/>
      <c r="Q517" s="16"/>
      <c r="R517" s="16"/>
      <c r="S517" s="16"/>
      <c r="T517" s="12"/>
      <c r="U517" s="21"/>
      <c r="V517" s="21"/>
      <c r="W517" s="21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</row>
    <row r="518" spans="1:39" ht="13.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29"/>
      <c r="O518" s="16"/>
      <c r="P518" s="16"/>
      <c r="Q518" s="16"/>
      <c r="R518" s="16"/>
      <c r="S518" s="16"/>
      <c r="T518" s="12"/>
      <c r="U518" s="21"/>
      <c r="V518" s="21"/>
      <c r="W518" s="21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</row>
    <row r="519" spans="1:39" ht="13.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29"/>
      <c r="O519" s="16"/>
      <c r="P519" s="16"/>
      <c r="Q519" s="16"/>
      <c r="R519" s="16"/>
      <c r="S519" s="16"/>
      <c r="T519" s="12"/>
      <c r="U519" s="21"/>
      <c r="V519" s="21"/>
      <c r="W519" s="21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</row>
    <row r="520" spans="1:39" ht="13.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29"/>
      <c r="O520" s="16"/>
      <c r="P520" s="16"/>
      <c r="Q520" s="16"/>
      <c r="R520" s="16"/>
      <c r="S520" s="16"/>
      <c r="T520" s="12"/>
      <c r="U520" s="21"/>
      <c r="V520" s="21"/>
      <c r="W520" s="21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</row>
    <row r="521" spans="1:39" ht="13.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29"/>
      <c r="O521" s="16"/>
      <c r="P521" s="16"/>
      <c r="Q521" s="16"/>
      <c r="R521" s="16"/>
      <c r="S521" s="16"/>
      <c r="T521" s="12"/>
      <c r="U521" s="21"/>
      <c r="V521" s="21"/>
      <c r="W521" s="21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</row>
    <row r="522" spans="1:39" ht="13.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29"/>
      <c r="O522" s="16"/>
      <c r="P522" s="16"/>
      <c r="Q522" s="16"/>
      <c r="R522" s="16"/>
      <c r="S522" s="16"/>
      <c r="T522" s="12"/>
      <c r="U522" s="21"/>
      <c r="V522" s="21"/>
      <c r="W522" s="21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</row>
    <row r="523" spans="1:39" ht="13.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29"/>
      <c r="O523" s="16"/>
      <c r="P523" s="16"/>
      <c r="Q523" s="16"/>
      <c r="R523" s="16"/>
      <c r="S523" s="16"/>
      <c r="T523" s="12"/>
      <c r="U523" s="21"/>
      <c r="V523" s="21"/>
      <c r="W523" s="21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</row>
    <row r="524" spans="1:39" ht="13.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29"/>
      <c r="O524" s="16"/>
      <c r="P524" s="16"/>
      <c r="Q524" s="16"/>
      <c r="R524" s="16"/>
      <c r="S524" s="16"/>
      <c r="T524" s="12"/>
      <c r="U524" s="21"/>
      <c r="V524" s="21"/>
      <c r="W524" s="21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</row>
    <row r="525" spans="1:39" ht="13.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29"/>
      <c r="O525" s="16"/>
      <c r="P525" s="16"/>
      <c r="Q525" s="16"/>
      <c r="R525" s="16"/>
      <c r="S525" s="16"/>
      <c r="T525" s="12"/>
      <c r="U525" s="21"/>
      <c r="V525" s="21"/>
      <c r="W525" s="21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</row>
    <row r="526" spans="1:39" ht="13.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29"/>
      <c r="O526" s="16"/>
      <c r="P526" s="16"/>
      <c r="Q526" s="16"/>
      <c r="R526" s="16"/>
      <c r="S526" s="16"/>
      <c r="T526" s="12"/>
      <c r="U526" s="21"/>
      <c r="V526" s="21"/>
      <c r="W526" s="21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</row>
    <row r="527" spans="1:39" ht="13.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29"/>
      <c r="O527" s="16"/>
      <c r="P527" s="16"/>
      <c r="Q527" s="16"/>
      <c r="R527" s="16"/>
      <c r="S527" s="16"/>
      <c r="T527" s="12"/>
      <c r="U527" s="21"/>
      <c r="V527" s="21"/>
      <c r="W527" s="21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</row>
    <row r="528" spans="1:39" ht="13.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29"/>
      <c r="O528" s="16"/>
      <c r="P528" s="16"/>
      <c r="Q528" s="16"/>
      <c r="R528" s="16"/>
      <c r="S528" s="16"/>
      <c r="T528" s="12"/>
      <c r="U528" s="21"/>
      <c r="V528" s="21"/>
      <c r="W528" s="21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</row>
    <row r="529" spans="1:39" ht="13.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29"/>
      <c r="O529" s="16"/>
      <c r="P529" s="16"/>
      <c r="Q529" s="16"/>
      <c r="R529" s="16"/>
      <c r="S529" s="16"/>
      <c r="T529" s="12"/>
      <c r="U529" s="21"/>
      <c r="V529" s="21"/>
      <c r="W529" s="21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</row>
    <row r="530" spans="1:39" ht="13.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29"/>
      <c r="O530" s="16"/>
      <c r="P530" s="16"/>
      <c r="Q530" s="16"/>
      <c r="R530" s="16"/>
      <c r="S530" s="16"/>
      <c r="T530" s="12"/>
      <c r="U530" s="21"/>
      <c r="V530" s="21"/>
      <c r="W530" s="21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</row>
    <row r="531" spans="1:39" ht="13.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29"/>
      <c r="O531" s="16"/>
      <c r="P531" s="16"/>
      <c r="Q531" s="16"/>
      <c r="R531" s="16"/>
      <c r="S531" s="16"/>
      <c r="T531" s="12"/>
      <c r="U531" s="21"/>
      <c r="V531" s="21"/>
      <c r="W531" s="21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</row>
    <row r="532" spans="1:39" ht="13.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29"/>
      <c r="O532" s="16"/>
      <c r="P532" s="16"/>
      <c r="Q532" s="16"/>
      <c r="R532" s="16"/>
      <c r="S532" s="16"/>
      <c r="T532" s="12"/>
      <c r="U532" s="21"/>
      <c r="V532" s="21"/>
      <c r="W532" s="21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</row>
    <row r="533" spans="1:39" ht="13.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29"/>
      <c r="O533" s="16"/>
      <c r="P533" s="16"/>
      <c r="Q533" s="16"/>
      <c r="R533" s="16"/>
      <c r="S533" s="16"/>
      <c r="T533" s="12"/>
      <c r="U533" s="21"/>
      <c r="V533" s="21"/>
      <c r="W533" s="21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</row>
    <row r="534" spans="1:39" ht="13.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29"/>
      <c r="O534" s="16"/>
      <c r="P534" s="16"/>
      <c r="Q534" s="16"/>
      <c r="R534" s="16"/>
      <c r="S534" s="16"/>
      <c r="T534" s="12"/>
      <c r="U534" s="21"/>
      <c r="V534" s="21"/>
      <c r="W534" s="21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</row>
    <row r="535" spans="1:39" ht="13.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29"/>
      <c r="O535" s="16"/>
      <c r="P535" s="16"/>
      <c r="Q535" s="16"/>
      <c r="R535" s="16"/>
      <c r="S535" s="16"/>
      <c r="T535" s="12"/>
      <c r="U535" s="21"/>
      <c r="V535" s="21"/>
      <c r="W535" s="21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</row>
    <row r="536" spans="1:39" ht="13.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29"/>
      <c r="O536" s="16"/>
      <c r="P536" s="16"/>
      <c r="Q536" s="16"/>
      <c r="R536" s="16"/>
      <c r="S536" s="16"/>
      <c r="T536" s="12"/>
      <c r="U536" s="21"/>
      <c r="V536" s="21"/>
      <c r="W536" s="21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</row>
    <row r="537" spans="1:39" ht="13.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29"/>
      <c r="O537" s="16"/>
      <c r="P537" s="16"/>
      <c r="Q537" s="16"/>
      <c r="R537" s="16"/>
      <c r="S537" s="16"/>
      <c r="T537" s="12"/>
      <c r="U537" s="21"/>
      <c r="V537" s="21"/>
      <c r="W537" s="21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</row>
    <row r="538" spans="1:39" ht="13.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29"/>
      <c r="O538" s="16"/>
      <c r="P538" s="16"/>
      <c r="Q538" s="16"/>
      <c r="R538" s="16"/>
      <c r="S538" s="16"/>
      <c r="T538" s="12"/>
      <c r="U538" s="21"/>
      <c r="V538" s="21"/>
      <c r="W538" s="21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</row>
    <row r="539" spans="1:39" ht="13.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29"/>
      <c r="O539" s="16"/>
      <c r="P539" s="16"/>
      <c r="Q539" s="16"/>
      <c r="R539" s="16"/>
      <c r="S539" s="16"/>
      <c r="T539" s="12"/>
      <c r="U539" s="21"/>
      <c r="V539" s="21"/>
      <c r="W539" s="21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</row>
    <row r="540" spans="1:39" ht="13.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29"/>
      <c r="O540" s="16"/>
      <c r="P540" s="16"/>
      <c r="Q540" s="16"/>
      <c r="R540" s="16"/>
      <c r="S540" s="16"/>
      <c r="T540" s="12"/>
      <c r="U540" s="21"/>
      <c r="V540" s="21"/>
      <c r="W540" s="21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</row>
    <row r="541" spans="1:39" ht="13.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29"/>
      <c r="O541" s="16"/>
      <c r="P541" s="16"/>
      <c r="Q541" s="16"/>
      <c r="R541" s="16"/>
      <c r="S541" s="16"/>
      <c r="T541" s="12"/>
      <c r="U541" s="21"/>
      <c r="V541" s="21"/>
      <c r="W541" s="21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</row>
    <row r="542" spans="1:39" ht="13.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29"/>
      <c r="O542" s="16"/>
      <c r="P542" s="16"/>
      <c r="Q542" s="16"/>
      <c r="R542" s="16"/>
      <c r="S542" s="16"/>
      <c r="T542" s="12"/>
      <c r="U542" s="21"/>
      <c r="V542" s="21"/>
      <c r="W542" s="21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</row>
    <row r="543" spans="1:39" ht="13.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29"/>
      <c r="O543" s="16"/>
      <c r="P543" s="16"/>
      <c r="Q543" s="16"/>
      <c r="R543" s="16"/>
      <c r="S543" s="16"/>
      <c r="T543" s="12"/>
      <c r="U543" s="21"/>
      <c r="V543" s="21"/>
      <c r="W543" s="21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</row>
    <row r="544" spans="1:39" ht="13.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29"/>
      <c r="O544" s="16"/>
      <c r="P544" s="16"/>
      <c r="Q544" s="16"/>
      <c r="R544" s="16"/>
      <c r="S544" s="16"/>
      <c r="T544" s="12"/>
      <c r="U544" s="21"/>
      <c r="V544" s="21"/>
      <c r="W544" s="21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</row>
    <row r="545" spans="1:39" ht="13.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29"/>
      <c r="O545" s="16"/>
      <c r="P545" s="16"/>
      <c r="Q545" s="16"/>
      <c r="R545" s="16"/>
      <c r="S545" s="16"/>
      <c r="T545" s="12"/>
      <c r="U545" s="21"/>
      <c r="V545" s="21"/>
      <c r="W545" s="21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</row>
    <row r="546" spans="1:39" ht="13.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29"/>
      <c r="O546" s="16"/>
      <c r="P546" s="16"/>
      <c r="Q546" s="16"/>
      <c r="R546" s="16"/>
      <c r="S546" s="16"/>
      <c r="T546" s="12"/>
      <c r="U546" s="21"/>
      <c r="V546" s="21"/>
      <c r="W546" s="21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</row>
    <row r="547" spans="1:39" ht="13.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29"/>
      <c r="O547" s="16"/>
      <c r="P547" s="16"/>
      <c r="Q547" s="16"/>
      <c r="R547" s="16"/>
      <c r="S547" s="16"/>
      <c r="T547" s="12"/>
      <c r="U547" s="21"/>
      <c r="V547" s="21"/>
      <c r="W547" s="21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</row>
    <row r="548" spans="1:39" ht="13.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29"/>
      <c r="O548" s="16"/>
      <c r="P548" s="16"/>
      <c r="Q548" s="16"/>
      <c r="R548" s="16"/>
      <c r="S548" s="16"/>
      <c r="T548" s="12"/>
      <c r="U548" s="21"/>
      <c r="V548" s="21"/>
      <c r="W548" s="21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</row>
    <row r="549" spans="1:39" ht="13.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29"/>
      <c r="O549" s="16"/>
      <c r="P549" s="16"/>
      <c r="Q549" s="16"/>
      <c r="R549" s="16"/>
      <c r="S549" s="16"/>
      <c r="T549" s="12"/>
      <c r="U549" s="21"/>
      <c r="V549" s="21"/>
      <c r="W549" s="21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</row>
    <row r="550" spans="1:39" ht="13.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29"/>
      <c r="O550" s="16"/>
      <c r="P550" s="16"/>
      <c r="Q550" s="16"/>
      <c r="R550" s="16"/>
      <c r="S550" s="16"/>
      <c r="T550" s="12"/>
      <c r="U550" s="21"/>
      <c r="V550" s="21"/>
      <c r="W550" s="21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</row>
    <row r="551" spans="1:39" ht="13.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29"/>
      <c r="O551" s="16"/>
      <c r="P551" s="16"/>
      <c r="Q551" s="16"/>
      <c r="R551" s="16"/>
      <c r="S551" s="16"/>
      <c r="T551" s="12"/>
      <c r="U551" s="21"/>
      <c r="V551" s="21"/>
      <c r="W551" s="21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</row>
    <row r="552" spans="1:39" ht="13.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29"/>
      <c r="O552" s="16"/>
      <c r="P552" s="16"/>
      <c r="Q552" s="16"/>
      <c r="R552" s="16"/>
      <c r="S552" s="16"/>
      <c r="T552" s="12"/>
      <c r="U552" s="21"/>
      <c r="V552" s="21"/>
      <c r="W552" s="21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</row>
    <row r="553" spans="1:39" ht="13.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29"/>
      <c r="O553" s="16"/>
      <c r="P553" s="16"/>
      <c r="Q553" s="16"/>
      <c r="R553" s="16"/>
      <c r="S553" s="16"/>
      <c r="T553" s="12"/>
      <c r="U553" s="21"/>
      <c r="V553" s="21"/>
      <c r="W553" s="21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</row>
    <row r="554" spans="1:39" ht="13.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29"/>
      <c r="O554" s="16"/>
      <c r="P554" s="16"/>
      <c r="Q554" s="16"/>
      <c r="R554" s="16"/>
      <c r="S554" s="16"/>
      <c r="T554" s="12"/>
      <c r="U554" s="21"/>
      <c r="V554" s="21"/>
      <c r="W554" s="21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</row>
    <row r="555" spans="1:39" ht="13.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29"/>
      <c r="O555" s="16"/>
      <c r="P555" s="16"/>
      <c r="Q555" s="16"/>
      <c r="R555" s="16"/>
      <c r="S555" s="16"/>
      <c r="T555" s="12"/>
      <c r="U555" s="21"/>
      <c r="V555" s="21"/>
      <c r="W555" s="21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</row>
    <row r="556" spans="1:39" ht="13.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29"/>
      <c r="O556" s="16"/>
      <c r="P556" s="16"/>
      <c r="Q556" s="16"/>
      <c r="R556" s="16"/>
      <c r="S556" s="16"/>
      <c r="T556" s="12"/>
      <c r="U556" s="21"/>
      <c r="V556" s="21"/>
      <c r="W556" s="21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</row>
    <row r="557" spans="1:39" ht="13.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29"/>
      <c r="O557" s="16"/>
      <c r="P557" s="16"/>
      <c r="Q557" s="16"/>
      <c r="R557" s="16"/>
      <c r="S557" s="16"/>
      <c r="T557" s="12"/>
      <c r="U557" s="21"/>
      <c r="V557" s="21"/>
      <c r="W557" s="21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</row>
    <row r="558" spans="1:39" ht="13.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29"/>
      <c r="O558" s="16"/>
      <c r="P558" s="16"/>
      <c r="Q558" s="16"/>
      <c r="R558" s="16"/>
      <c r="S558" s="16"/>
      <c r="T558" s="12"/>
      <c r="U558" s="21"/>
      <c r="V558" s="21"/>
      <c r="W558" s="21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</row>
    <row r="559" spans="1:39" ht="13.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29"/>
      <c r="O559" s="16"/>
      <c r="P559" s="16"/>
      <c r="Q559" s="16"/>
      <c r="R559" s="16"/>
      <c r="S559" s="16"/>
      <c r="T559" s="12"/>
      <c r="U559" s="21"/>
      <c r="V559" s="21"/>
      <c r="W559" s="21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</row>
    <row r="560" spans="1:39" ht="13.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29"/>
      <c r="O560" s="16"/>
      <c r="P560" s="16"/>
      <c r="Q560" s="16"/>
      <c r="R560" s="16"/>
      <c r="S560" s="16"/>
      <c r="T560" s="12"/>
      <c r="U560" s="21"/>
      <c r="V560" s="21"/>
      <c r="W560" s="21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</row>
    <row r="561" spans="1:39" ht="13.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29"/>
      <c r="O561" s="16"/>
      <c r="P561" s="16"/>
      <c r="Q561" s="16"/>
      <c r="R561" s="16"/>
      <c r="S561" s="16"/>
      <c r="T561" s="12"/>
      <c r="U561" s="21"/>
      <c r="V561" s="21"/>
      <c r="W561" s="21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</row>
    <row r="562" spans="1:39" ht="13.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29"/>
      <c r="O562" s="16"/>
      <c r="P562" s="16"/>
      <c r="Q562" s="16"/>
      <c r="R562" s="16"/>
      <c r="S562" s="16"/>
      <c r="T562" s="12"/>
      <c r="U562" s="21"/>
      <c r="V562" s="21"/>
      <c r="W562" s="21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</row>
    <row r="563" spans="1:39" ht="13.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29"/>
      <c r="O563" s="16"/>
      <c r="P563" s="16"/>
      <c r="Q563" s="16"/>
      <c r="R563" s="16"/>
      <c r="S563" s="16"/>
      <c r="T563" s="12"/>
      <c r="U563" s="21"/>
      <c r="V563" s="21"/>
      <c r="W563" s="21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</row>
    <row r="564" spans="1:39" ht="13.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29"/>
      <c r="O564" s="16"/>
      <c r="P564" s="16"/>
      <c r="Q564" s="16"/>
      <c r="R564" s="16"/>
      <c r="S564" s="16"/>
      <c r="T564" s="12"/>
      <c r="U564" s="21"/>
      <c r="V564" s="21"/>
      <c r="W564" s="21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</row>
    <row r="565" spans="1:39" ht="13.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29"/>
      <c r="O565" s="16"/>
      <c r="P565" s="16"/>
      <c r="Q565" s="16"/>
      <c r="R565" s="16"/>
      <c r="S565" s="16"/>
      <c r="T565" s="12"/>
      <c r="U565" s="21"/>
      <c r="V565" s="21"/>
      <c r="W565" s="21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</row>
    <row r="566" spans="1:39" ht="13.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29"/>
      <c r="O566" s="16"/>
      <c r="P566" s="16"/>
      <c r="Q566" s="16"/>
      <c r="R566" s="16"/>
      <c r="S566" s="16"/>
      <c r="T566" s="12"/>
      <c r="U566" s="21"/>
      <c r="V566" s="21"/>
      <c r="W566" s="21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</row>
    <row r="567" spans="1:39" ht="13.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29"/>
      <c r="O567" s="16"/>
      <c r="P567" s="16"/>
      <c r="Q567" s="16"/>
      <c r="R567" s="16"/>
      <c r="S567" s="16"/>
      <c r="T567" s="12"/>
      <c r="U567" s="21"/>
      <c r="V567" s="21"/>
      <c r="W567" s="21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</row>
    <row r="568" spans="1:39" ht="13.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29"/>
      <c r="O568" s="16"/>
      <c r="P568" s="16"/>
      <c r="Q568" s="16"/>
      <c r="R568" s="16"/>
      <c r="S568" s="16"/>
      <c r="T568" s="12"/>
      <c r="U568" s="21"/>
      <c r="V568" s="21"/>
      <c r="W568" s="21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</row>
    <row r="569" spans="1:39" ht="13.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29"/>
      <c r="O569" s="16"/>
      <c r="P569" s="16"/>
      <c r="Q569" s="16"/>
      <c r="R569" s="16"/>
      <c r="S569" s="16"/>
      <c r="T569" s="12"/>
      <c r="U569" s="21"/>
      <c r="V569" s="21"/>
      <c r="W569" s="21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</row>
    <row r="570" spans="1:39" ht="13.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29"/>
      <c r="O570" s="16"/>
      <c r="P570" s="16"/>
      <c r="Q570" s="16"/>
      <c r="R570" s="16"/>
      <c r="S570" s="16"/>
      <c r="T570" s="12"/>
      <c r="U570" s="21"/>
      <c r="V570" s="21"/>
      <c r="W570" s="21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</row>
    <row r="571" spans="1:39" ht="13.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29"/>
      <c r="O571" s="16"/>
      <c r="P571" s="16"/>
      <c r="Q571" s="16"/>
      <c r="R571" s="16"/>
      <c r="S571" s="16"/>
      <c r="T571" s="12"/>
      <c r="U571" s="21"/>
      <c r="V571" s="21"/>
      <c r="W571" s="21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</row>
    <row r="572" spans="1:39" ht="13.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29"/>
      <c r="O572" s="16"/>
      <c r="P572" s="16"/>
      <c r="Q572" s="16"/>
      <c r="R572" s="16"/>
      <c r="S572" s="16"/>
      <c r="T572" s="12"/>
      <c r="U572" s="21"/>
      <c r="V572" s="21"/>
      <c r="W572" s="21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</row>
    <row r="573" spans="1:39" ht="13.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29"/>
      <c r="O573" s="16"/>
      <c r="P573" s="16"/>
      <c r="Q573" s="16"/>
      <c r="R573" s="16"/>
      <c r="S573" s="16"/>
      <c r="T573" s="12"/>
      <c r="U573" s="21"/>
      <c r="V573" s="21"/>
      <c r="W573" s="21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</row>
    <row r="574" spans="1:39" ht="13.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29"/>
      <c r="O574" s="16"/>
      <c r="P574" s="16"/>
      <c r="Q574" s="16"/>
      <c r="R574" s="16"/>
      <c r="S574" s="16"/>
      <c r="T574" s="12"/>
      <c r="U574" s="21"/>
      <c r="V574" s="21"/>
      <c r="W574" s="21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</row>
    <row r="575" spans="1:39" ht="13.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29"/>
      <c r="O575" s="16"/>
      <c r="P575" s="16"/>
      <c r="Q575" s="16"/>
      <c r="R575" s="16"/>
      <c r="S575" s="16"/>
      <c r="T575" s="12"/>
      <c r="U575" s="21"/>
      <c r="V575" s="21"/>
      <c r="W575" s="21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</row>
    <row r="576" spans="1:39" ht="13.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29"/>
      <c r="O576" s="16"/>
      <c r="P576" s="16"/>
      <c r="Q576" s="16"/>
      <c r="R576" s="16"/>
      <c r="S576" s="16"/>
      <c r="T576" s="12"/>
      <c r="U576" s="21"/>
      <c r="V576" s="21"/>
      <c r="W576" s="21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</row>
    <row r="577" spans="1:39" ht="13.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29"/>
      <c r="O577" s="16"/>
      <c r="P577" s="16"/>
      <c r="Q577" s="16"/>
      <c r="R577" s="16"/>
      <c r="S577" s="16"/>
      <c r="T577" s="12"/>
      <c r="U577" s="21"/>
      <c r="V577" s="21"/>
      <c r="W577" s="21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</row>
    <row r="578" spans="1:39" ht="13.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29"/>
      <c r="O578" s="16"/>
      <c r="P578" s="16"/>
      <c r="Q578" s="16"/>
      <c r="R578" s="16"/>
      <c r="S578" s="16"/>
      <c r="T578" s="12"/>
      <c r="U578" s="21"/>
      <c r="V578" s="21"/>
      <c r="W578" s="21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</row>
    <row r="579" spans="1:39" ht="13.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29"/>
      <c r="O579" s="16"/>
      <c r="P579" s="16"/>
      <c r="Q579" s="16"/>
      <c r="R579" s="16"/>
      <c r="S579" s="16"/>
      <c r="T579" s="12"/>
      <c r="U579" s="21"/>
      <c r="V579" s="21"/>
      <c r="W579" s="21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</row>
    <row r="580" spans="1:39" ht="13.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29"/>
      <c r="O580" s="16"/>
      <c r="P580" s="16"/>
      <c r="Q580" s="16"/>
      <c r="R580" s="16"/>
      <c r="S580" s="16"/>
      <c r="T580" s="12"/>
      <c r="U580" s="21"/>
      <c r="V580" s="21"/>
      <c r="W580" s="21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</row>
    <row r="581" spans="1:39" ht="13.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29"/>
      <c r="O581" s="16"/>
      <c r="P581" s="16"/>
      <c r="Q581" s="16"/>
      <c r="R581" s="16"/>
      <c r="S581" s="16"/>
      <c r="T581" s="12"/>
      <c r="U581" s="21"/>
      <c r="V581" s="21"/>
      <c r="W581" s="21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</row>
    <row r="582" spans="1:39" ht="13.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29"/>
      <c r="O582" s="16"/>
      <c r="P582" s="16"/>
      <c r="Q582" s="16"/>
      <c r="R582" s="16"/>
      <c r="S582" s="16"/>
      <c r="T582" s="12"/>
      <c r="U582" s="21"/>
      <c r="V582" s="21"/>
      <c r="W582" s="21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</row>
    <row r="583" spans="1:39" ht="13.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29"/>
      <c r="O583" s="16"/>
      <c r="P583" s="16"/>
      <c r="Q583" s="16"/>
      <c r="R583" s="16"/>
      <c r="S583" s="16"/>
      <c r="T583" s="12"/>
      <c r="U583" s="21"/>
      <c r="V583" s="21"/>
      <c r="W583" s="21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</row>
    <row r="584" spans="1:39" ht="13.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29"/>
      <c r="O584" s="16"/>
      <c r="P584" s="16"/>
      <c r="Q584" s="16"/>
      <c r="R584" s="16"/>
      <c r="S584" s="16"/>
      <c r="T584" s="12"/>
      <c r="U584" s="21"/>
      <c r="V584" s="21"/>
      <c r="W584" s="21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</row>
    <row r="585" spans="1:39" ht="13.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29"/>
      <c r="O585" s="16"/>
      <c r="P585" s="16"/>
      <c r="Q585" s="16"/>
      <c r="R585" s="16"/>
      <c r="S585" s="16"/>
      <c r="T585" s="12"/>
      <c r="U585" s="21"/>
      <c r="V585" s="21"/>
      <c r="W585" s="21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</row>
    <row r="586" spans="1:39" ht="13.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29"/>
      <c r="O586" s="16"/>
      <c r="P586" s="16"/>
      <c r="Q586" s="16"/>
      <c r="R586" s="16"/>
      <c r="S586" s="16"/>
      <c r="T586" s="12"/>
      <c r="U586" s="21"/>
      <c r="V586" s="21"/>
      <c r="W586" s="21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</row>
    <row r="587" spans="1:39" ht="13.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29"/>
      <c r="O587" s="16"/>
      <c r="P587" s="16"/>
      <c r="Q587" s="16"/>
      <c r="R587" s="16"/>
      <c r="S587" s="16"/>
      <c r="T587" s="12"/>
      <c r="U587" s="21"/>
      <c r="V587" s="21"/>
      <c r="W587" s="21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</row>
    <row r="588" spans="1:39" ht="13.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29"/>
      <c r="O588" s="16"/>
      <c r="P588" s="16"/>
      <c r="Q588" s="16"/>
      <c r="R588" s="16"/>
      <c r="S588" s="16"/>
      <c r="T588" s="12"/>
      <c r="U588" s="21"/>
      <c r="V588" s="21"/>
      <c r="W588" s="21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</row>
    <row r="589" spans="1:39" ht="13.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29"/>
      <c r="O589" s="16"/>
      <c r="P589" s="16"/>
      <c r="Q589" s="16"/>
      <c r="R589" s="16"/>
      <c r="S589" s="16"/>
      <c r="T589" s="12"/>
      <c r="U589" s="21"/>
      <c r="V589" s="21"/>
      <c r="W589" s="21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</row>
    <row r="590" spans="1:39" ht="13.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29"/>
      <c r="O590" s="16"/>
      <c r="P590" s="16"/>
      <c r="Q590" s="16"/>
      <c r="R590" s="16"/>
      <c r="S590" s="16"/>
      <c r="T590" s="12"/>
      <c r="U590" s="21"/>
      <c r="V590" s="21"/>
      <c r="W590" s="21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</row>
    <row r="591" spans="1:39" ht="13.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29"/>
      <c r="O591" s="16"/>
      <c r="P591" s="16"/>
      <c r="Q591" s="16"/>
      <c r="R591" s="16"/>
      <c r="S591" s="16"/>
      <c r="T591" s="12"/>
      <c r="U591" s="21"/>
      <c r="V591" s="21"/>
      <c r="W591" s="21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</row>
    <row r="592" spans="1:39" ht="13.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29"/>
      <c r="O592" s="16"/>
      <c r="P592" s="16"/>
      <c r="Q592" s="16"/>
      <c r="R592" s="16"/>
      <c r="S592" s="16"/>
      <c r="T592" s="12"/>
      <c r="U592" s="21"/>
      <c r="V592" s="21"/>
      <c r="W592" s="21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</row>
    <row r="593" spans="1:39" ht="13.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29"/>
      <c r="O593" s="16"/>
      <c r="P593" s="16"/>
      <c r="Q593" s="16"/>
      <c r="R593" s="16"/>
      <c r="S593" s="16"/>
      <c r="T593" s="12"/>
      <c r="U593" s="21"/>
      <c r="V593" s="21"/>
      <c r="W593" s="21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</row>
    <row r="594" spans="1:39" ht="13.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29"/>
      <c r="O594" s="16"/>
      <c r="P594" s="16"/>
      <c r="Q594" s="16"/>
      <c r="R594" s="16"/>
      <c r="S594" s="16"/>
      <c r="T594" s="12"/>
      <c r="U594" s="21"/>
      <c r="V594" s="21"/>
      <c r="W594" s="21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</row>
    <row r="595" spans="1:39" ht="13.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29"/>
      <c r="O595" s="16"/>
      <c r="P595" s="16"/>
      <c r="Q595" s="16"/>
      <c r="R595" s="16"/>
      <c r="S595" s="16"/>
      <c r="T595" s="12"/>
      <c r="U595" s="21"/>
      <c r="V595" s="21"/>
      <c r="W595" s="21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</row>
    <row r="596" spans="1:39" ht="13.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29"/>
      <c r="O596" s="16"/>
      <c r="P596" s="16"/>
      <c r="Q596" s="16"/>
      <c r="R596" s="16"/>
      <c r="S596" s="16"/>
      <c r="T596" s="12"/>
      <c r="U596" s="21"/>
      <c r="V596" s="21"/>
      <c r="W596" s="21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</row>
    <row r="597" spans="1:39" ht="13.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29"/>
      <c r="O597" s="16"/>
      <c r="P597" s="16"/>
      <c r="Q597" s="16"/>
      <c r="R597" s="16"/>
      <c r="S597" s="16"/>
      <c r="T597" s="12"/>
      <c r="U597" s="21"/>
      <c r="V597" s="21"/>
      <c r="W597" s="21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</row>
    <row r="598" spans="1:39" ht="13.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29"/>
      <c r="O598" s="16"/>
      <c r="P598" s="16"/>
      <c r="Q598" s="16"/>
      <c r="R598" s="16"/>
      <c r="S598" s="16"/>
      <c r="T598" s="12"/>
      <c r="U598" s="21"/>
      <c r="V598" s="21"/>
      <c r="W598" s="21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</row>
    <row r="599" spans="1:39" ht="13.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29"/>
      <c r="O599" s="16"/>
      <c r="P599" s="16"/>
      <c r="Q599" s="16"/>
      <c r="R599" s="16"/>
      <c r="S599" s="16"/>
      <c r="T599" s="12"/>
      <c r="U599" s="21"/>
      <c r="V599" s="21"/>
      <c r="W599" s="21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</row>
    <row r="600" spans="1:39" ht="13.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29"/>
      <c r="O600" s="16"/>
      <c r="P600" s="16"/>
      <c r="Q600" s="16"/>
      <c r="R600" s="16"/>
      <c r="S600" s="16"/>
      <c r="T600" s="12"/>
      <c r="U600" s="21"/>
      <c r="V600" s="21"/>
      <c r="W600" s="21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</row>
    <row r="601" spans="1:39" ht="13.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29"/>
      <c r="O601" s="16"/>
      <c r="P601" s="16"/>
      <c r="Q601" s="16"/>
      <c r="R601" s="16"/>
      <c r="S601" s="16"/>
      <c r="T601" s="12"/>
      <c r="U601" s="21"/>
      <c r="V601" s="21"/>
      <c r="W601" s="21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</row>
    <row r="602" spans="1:39" ht="13.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29"/>
      <c r="O602" s="16"/>
      <c r="P602" s="16"/>
      <c r="Q602" s="16"/>
      <c r="R602" s="16"/>
      <c r="S602" s="16"/>
      <c r="T602" s="12"/>
      <c r="U602" s="21"/>
      <c r="V602" s="21"/>
      <c r="W602" s="21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</row>
    <row r="603" spans="1:39" ht="13.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29"/>
      <c r="O603" s="16"/>
      <c r="P603" s="16"/>
      <c r="Q603" s="16"/>
      <c r="R603" s="16"/>
      <c r="S603" s="16"/>
      <c r="T603" s="12"/>
      <c r="U603" s="21"/>
      <c r="V603" s="21"/>
      <c r="W603" s="21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</row>
    <row r="604" spans="1:39" ht="13.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29"/>
      <c r="O604" s="16"/>
      <c r="P604" s="16"/>
      <c r="Q604" s="16"/>
      <c r="R604" s="16"/>
      <c r="S604" s="16"/>
      <c r="T604" s="12"/>
      <c r="U604" s="21"/>
      <c r="V604" s="21"/>
      <c r="W604" s="21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</row>
    <row r="605" spans="1:39" ht="13.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29"/>
      <c r="O605" s="16"/>
      <c r="P605" s="16"/>
      <c r="Q605" s="16"/>
      <c r="R605" s="16"/>
      <c r="S605" s="16"/>
      <c r="T605" s="12"/>
      <c r="U605" s="21"/>
      <c r="V605" s="21"/>
      <c r="W605" s="21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</row>
    <row r="606" spans="1:39" ht="13.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29"/>
      <c r="O606" s="16"/>
      <c r="P606" s="16"/>
      <c r="Q606" s="16"/>
      <c r="R606" s="16"/>
      <c r="S606" s="16"/>
      <c r="T606" s="12"/>
      <c r="U606" s="21"/>
      <c r="V606" s="21"/>
      <c r="W606" s="21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</row>
    <row r="607" spans="1:39" ht="13.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29"/>
      <c r="O607" s="16"/>
      <c r="P607" s="16"/>
      <c r="Q607" s="16"/>
      <c r="R607" s="16"/>
      <c r="S607" s="16"/>
      <c r="T607" s="12"/>
      <c r="U607" s="21"/>
      <c r="V607" s="21"/>
      <c r="W607" s="21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</row>
    <row r="608" spans="1:39" ht="13.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29"/>
      <c r="O608" s="16"/>
      <c r="P608" s="16"/>
      <c r="Q608" s="16"/>
      <c r="R608" s="16"/>
      <c r="S608" s="16"/>
      <c r="T608" s="12"/>
      <c r="U608" s="21"/>
      <c r="V608" s="21"/>
      <c r="W608" s="21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</row>
    <row r="609" spans="1:39" ht="13.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29"/>
      <c r="O609" s="16"/>
      <c r="P609" s="16"/>
      <c r="Q609" s="16"/>
      <c r="R609" s="16"/>
      <c r="S609" s="16"/>
      <c r="T609" s="12"/>
      <c r="U609" s="21"/>
      <c r="V609" s="21"/>
      <c r="W609" s="21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</row>
    <row r="610" spans="1:39" ht="13.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29"/>
      <c r="O610" s="16"/>
      <c r="P610" s="16"/>
      <c r="Q610" s="16"/>
      <c r="R610" s="16"/>
      <c r="S610" s="16"/>
      <c r="T610" s="12"/>
      <c r="U610" s="21"/>
      <c r="V610" s="21"/>
      <c r="W610" s="21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</row>
    <row r="611" spans="1:39" ht="13.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29"/>
      <c r="O611" s="16"/>
      <c r="P611" s="16"/>
      <c r="Q611" s="16"/>
      <c r="R611" s="16"/>
      <c r="S611" s="16"/>
      <c r="T611" s="12"/>
      <c r="U611" s="21"/>
      <c r="V611" s="21"/>
      <c r="W611" s="21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</row>
    <row r="612" spans="1:39" ht="13.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29"/>
      <c r="O612" s="16"/>
      <c r="P612" s="16"/>
      <c r="Q612" s="16"/>
      <c r="R612" s="16"/>
      <c r="S612" s="16"/>
      <c r="T612" s="12"/>
      <c r="U612" s="21"/>
      <c r="V612" s="21"/>
      <c r="W612" s="21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</row>
    <row r="613" spans="1:39" ht="13.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29"/>
      <c r="O613" s="16"/>
      <c r="P613" s="16"/>
      <c r="Q613" s="16"/>
      <c r="R613" s="16"/>
      <c r="S613" s="16"/>
      <c r="T613" s="12"/>
      <c r="U613" s="21"/>
      <c r="V613" s="21"/>
      <c r="W613" s="21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</row>
    <row r="614" spans="1:39" ht="13.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29"/>
      <c r="O614" s="16"/>
      <c r="P614" s="16"/>
      <c r="Q614" s="16"/>
      <c r="R614" s="16"/>
      <c r="S614" s="16"/>
      <c r="T614" s="12"/>
      <c r="U614" s="21"/>
      <c r="V614" s="21"/>
      <c r="W614" s="21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</row>
    <row r="615" spans="1:39" ht="13.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29"/>
      <c r="O615" s="16"/>
      <c r="P615" s="16"/>
      <c r="Q615" s="16"/>
      <c r="R615" s="16"/>
      <c r="S615" s="16"/>
      <c r="T615" s="12"/>
      <c r="U615" s="21"/>
      <c r="V615" s="21"/>
      <c r="W615" s="21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</row>
    <row r="616" spans="1:39" ht="13.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29"/>
      <c r="O616" s="16"/>
      <c r="P616" s="16"/>
      <c r="Q616" s="16"/>
      <c r="R616" s="16"/>
      <c r="S616" s="16"/>
      <c r="T616" s="12"/>
      <c r="U616" s="21"/>
      <c r="V616" s="21"/>
      <c r="W616" s="21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</row>
    <row r="617" spans="1:39" ht="13.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29"/>
      <c r="O617" s="16"/>
      <c r="P617" s="16"/>
      <c r="Q617" s="16"/>
      <c r="R617" s="16"/>
      <c r="S617" s="16"/>
      <c r="T617" s="12"/>
      <c r="U617" s="21"/>
      <c r="V617" s="21"/>
      <c r="W617" s="21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</row>
    <row r="618" spans="1:39" ht="13.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29"/>
      <c r="O618" s="16"/>
      <c r="P618" s="16"/>
      <c r="Q618" s="16"/>
      <c r="R618" s="16"/>
      <c r="S618" s="16"/>
      <c r="T618" s="12"/>
      <c r="U618" s="21"/>
      <c r="V618" s="21"/>
      <c r="W618" s="21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</row>
    <row r="619" spans="1:39" ht="13.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29"/>
      <c r="O619" s="16"/>
      <c r="P619" s="16"/>
      <c r="Q619" s="16"/>
      <c r="R619" s="16"/>
      <c r="S619" s="16"/>
      <c r="T619" s="12"/>
      <c r="U619" s="21"/>
      <c r="V619" s="21"/>
      <c r="W619" s="21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</row>
    <row r="620" spans="1:39" ht="13.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29"/>
      <c r="O620" s="16"/>
      <c r="P620" s="16"/>
      <c r="Q620" s="16"/>
      <c r="R620" s="16"/>
      <c r="S620" s="16"/>
      <c r="T620" s="12"/>
      <c r="U620" s="21"/>
      <c r="V620" s="21"/>
      <c r="W620" s="21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</row>
    <row r="621" spans="1:39" ht="13.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29"/>
      <c r="O621" s="16"/>
      <c r="P621" s="16"/>
      <c r="Q621" s="16"/>
      <c r="R621" s="16"/>
      <c r="S621" s="16"/>
      <c r="T621" s="12"/>
      <c r="U621" s="21"/>
      <c r="V621" s="21"/>
      <c r="W621" s="21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</row>
    <row r="622" spans="1:39" ht="13.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29"/>
      <c r="O622" s="16"/>
      <c r="P622" s="16"/>
      <c r="Q622" s="16"/>
      <c r="R622" s="16"/>
      <c r="S622" s="16"/>
      <c r="T622" s="12"/>
      <c r="U622" s="21"/>
      <c r="V622" s="21"/>
      <c r="W622" s="21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</row>
    <row r="623" spans="1:39" ht="13.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29"/>
      <c r="O623" s="16"/>
      <c r="P623" s="16"/>
      <c r="Q623" s="16"/>
      <c r="R623" s="16"/>
      <c r="S623" s="16"/>
      <c r="T623" s="12"/>
      <c r="U623" s="21"/>
      <c r="V623" s="21"/>
      <c r="W623" s="21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</row>
    <row r="624" spans="1:39" ht="13.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29"/>
      <c r="O624" s="16"/>
      <c r="P624" s="16"/>
      <c r="Q624" s="16"/>
      <c r="R624" s="16"/>
      <c r="S624" s="16"/>
      <c r="T624" s="12"/>
      <c r="U624" s="21"/>
      <c r="V624" s="21"/>
      <c r="W624" s="21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</row>
    <row r="625" spans="1:39" ht="13.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29"/>
      <c r="O625" s="16"/>
      <c r="P625" s="16"/>
      <c r="Q625" s="16"/>
      <c r="R625" s="16"/>
      <c r="S625" s="16"/>
      <c r="T625" s="12"/>
      <c r="U625" s="21"/>
      <c r="V625" s="21"/>
      <c r="W625" s="21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</row>
    <row r="626" spans="1:39" ht="13.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29"/>
      <c r="O626" s="16"/>
      <c r="P626" s="16"/>
      <c r="Q626" s="16"/>
      <c r="R626" s="16"/>
      <c r="S626" s="16"/>
      <c r="T626" s="12"/>
      <c r="U626" s="21"/>
      <c r="V626" s="21"/>
      <c r="W626" s="21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</row>
    <row r="627" spans="1:39" ht="13.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29"/>
      <c r="O627" s="16"/>
      <c r="P627" s="16"/>
      <c r="Q627" s="16"/>
      <c r="R627" s="16"/>
      <c r="S627" s="16"/>
      <c r="T627" s="12"/>
      <c r="U627" s="21"/>
      <c r="V627" s="21"/>
      <c r="W627" s="21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</row>
    <row r="628" spans="1:39" ht="13.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29"/>
      <c r="O628" s="16"/>
      <c r="P628" s="16"/>
      <c r="Q628" s="16"/>
      <c r="R628" s="16"/>
      <c r="S628" s="16"/>
      <c r="T628" s="12"/>
      <c r="U628" s="21"/>
      <c r="V628" s="21"/>
      <c r="W628" s="21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</row>
    <row r="629" spans="1:39" ht="13.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29"/>
      <c r="O629" s="16"/>
      <c r="P629" s="16"/>
      <c r="Q629" s="16"/>
      <c r="R629" s="16"/>
      <c r="S629" s="16"/>
      <c r="T629" s="12"/>
      <c r="U629" s="21"/>
      <c r="V629" s="21"/>
      <c r="W629" s="21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</row>
    <row r="630" spans="1:39" ht="13.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29"/>
      <c r="O630" s="16"/>
      <c r="P630" s="16"/>
      <c r="Q630" s="16"/>
      <c r="R630" s="16"/>
      <c r="S630" s="16"/>
      <c r="T630" s="12"/>
      <c r="U630" s="21"/>
      <c r="V630" s="21"/>
      <c r="W630" s="21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</row>
    <row r="631" spans="1:39" ht="13.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29"/>
      <c r="O631" s="16"/>
      <c r="P631" s="16"/>
      <c r="Q631" s="16"/>
      <c r="R631" s="16"/>
      <c r="S631" s="16"/>
      <c r="T631" s="12"/>
      <c r="U631" s="21"/>
      <c r="V631" s="21"/>
      <c r="W631" s="21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</row>
    <row r="632" spans="1:39" ht="13.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29"/>
      <c r="O632" s="16"/>
      <c r="P632" s="16"/>
      <c r="Q632" s="16"/>
      <c r="R632" s="16"/>
      <c r="S632" s="16"/>
      <c r="T632" s="12"/>
      <c r="U632" s="21"/>
      <c r="V632" s="21"/>
      <c r="W632" s="21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</row>
    <row r="633" spans="1:39" ht="13.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29"/>
      <c r="O633" s="16"/>
      <c r="P633" s="16"/>
      <c r="Q633" s="16"/>
      <c r="R633" s="16"/>
      <c r="S633" s="16"/>
      <c r="T633" s="12"/>
      <c r="U633" s="21"/>
      <c r="V633" s="21"/>
      <c r="W633" s="21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</row>
    <row r="634" spans="1:39" ht="13.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29"/>
      <c r="O634" s="16"/>
      <c r="P634" s="16"/>
      <c r="Q634" s="16"/>
      <c r="R634" s="16"/>
      <c r="S634" s="16"/>
      <c r="T634" s="12"/>
      <c r="U634" s="21"/>
      <c r="V634" s="21"/>
      <c r="W634" s="21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</row>
    <row r="635" spans="1:39" ht="13.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29"/>
      <c r="O635" s="16"/>
      <c r="P635" s="16"/>
      <c r="Q635" s="16"/>
      <c r="R635" s="16"/>
      <c r="S635" s="16"/>
      <c r="T635" s="12"/>
      <c r="U635" s="21"/>
      <c r="V635" s="21"/>
      <c r="W635" s="21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</row>
    <row r="636" spans="1:39" ht="13.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29"/>
      <c r="O636" s="16"/>
      <c r="P636" s="16"/>
      <c r="Q636" s="16"/>
      <c r="R636" s="16"/>
      <c r="S636" s="16"/>
      <c r="T636" s="12"/>
      <c r="U636" s="21"/>
      <c r="V636" s="21"/>
      <c r="W636" s="21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</row>
    <row r="637" spans="1:39" ht="13.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29"/>
      <c r="O637" s="16"/>
      <c r="P637" s="16"/>
      <c r="Q637" s="16"/>
      <c r="R637" s="16"/>
      <c r="S637" s="16"/>
      <c r="T637" s="12"/>
      <c r="U637" s="21"/>
      <c r="V637" s="21"/>
      <c r="W637" s="21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</row>
    <row r="638" spans="1:39" ht="13.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29"/>
      <c r="O638" s="16"/>
      <c r="P638" s="16"/>
      <c r="Q638" s="16"/>
      <c r="R638" s="16"/>
      <c r="S638" s="16"/>
      <c r="T638" s="12"/>
      <c r="U638" s="21"/>
      <c r="V638" s="21"/>
      <c r="W638" s="21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</row>
    <row r="639" spans="1:39" ht="13.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29"/>
      <c r="O639" s="16"/>
      <c r="P639" s="16"/>
      <c r="Q639" s="16"/>
      <c r="R639" s="16"/>
      <c r="S639" s="16"/>
      <c r="T639" s="12"/>
      <c r="U639" s="21"/>
      <c r="V639" s="21"/>
      <c r="W639" s="21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</row>
    <row r="640" spans="1:39" ht="13.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29"/>
      <c r="O640" s="16"/>
      <c r="P640" s="16"/>
      <c r="Q640" s="16"/>
      <c r="R640" s="16"/>
      <c r="S640" s="16"/>
      <c r="T640" s="12"/>
      <c r="U640" s="21"/>
      <c r="V640" s="21"/>
      <c r="W640" s="21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</row>
    <row r="641" spans="1:39" ht="13.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29"/>
      <c r="O641" s="16"/>
      <c r="P641" s="16"/>
      <c r="Q641" s="16"/>
      <c r="R641" s="16"/>
      <c r="S641" s="16"/>
      <c r="T641" s="12"/>
      <c r="U641" s="21"/>
      <c r="V641" s="21"/>
      <c r="W641" s="21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</row>
    <row r="642" spans="1:39" ht="13.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29"/>
      <c r="O642" s="16"/>
      <c r="P642" s="16"/>
      <c r="Q642" s="16"/>
      <c r="R642" s="16"/>
      <c r="S642" s="16"/>
      <c r="T642" s="12"/>
      <c r="U642" s="21"/>
      <c r="V642" s="21"/>
      <c r="W642" s="21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</row>
    <row r="643" spans="1:39" ht="13.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29"/>
      <c r="O643" s="16"/>
      <c r="P643" s="16"/>
      <c r="Q643" s="16"/>
      <c r="R643" s="16"/>
      <c r="S643" s="16"/>
      <c r="T643" s="12"/>
      <c r="U643" s="21"/>
      <c r="V643" s="21"/>
      <c r="W643" s="21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</row>
    <row r="644" spans="1:39" ht="13.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29"/>
      <c r="O644" s="16"/>
      <c r="P644" s="16"/>
      <c r="Q644" s="16"/>
      <c r="R644" s="16"/>
      <c r="S644" s="16"/>
      <c r="T644" s="12"/>
      <c r="U644" s="21"/>
      <c r="V644" s="21"/>
      <c r="W644" s="21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</row>
    <row r="645" spans="1:39" ht="13.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29"/>
      <c r="O645" s="16"/>
      <c r="P645" s="16"/>
      <c r="Q645" s="16"/>
      <c r="R645" s="16"/>
      <c r="S645" s="16"/>
      <c r="T645" s="12"/>
      <c r="U645" s="21"/>
      <c r="V645" s="21"/>
      <c r="W645" s="21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</row>
    <row r="646" spans="1:39" ht="13.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29"/>
      <c r="O646" s="16"/>
      <c r="P646" s="16"/>
      <c r="Q646" s="16"/>
      <c r="R646" s="16"/>
      <c r="S646" s="16"/>
      <c r="T646" s="12"/>
      <c r="U646" s="21"/>
      <c r="V646" s="21"/>
      <c r="W646" s="21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</row>
    <row r="647" spans="1:39" ht="13.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29"/>
      <c r="O647" s="16"/>
      <c r="P647" s="16"/>
      <c r="Q647" s="16"/>
      <c r="R647" s="16"/>
      <c r="S647" s="16"/>
      <c r="T647" s="12"/>
      <c r="U647" s="21"/>
      <c r="V647" s="21"/>
      <c r="W647" s="21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</row>
    <row r="648" spans="1:39" ht="13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29"/>
      <c r="O648" s="16"/>
      <c r="P648" s="16"/>
      <c r="Q648" s="16"/>
      <c r="R648" s="16"/>
      <c r="S648" s="16"/>
      <c r="T648" s="12"/>
      <c r="U648" s="21"/>
      <c r="V648" s="21"/>
      <c r="W648" s="21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</row>
    <row r="649" spans="1:39" ht="13.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29"/>
      <c r="O649" s="16"/>
      <c r="P649" s="16"/>
      <c r="Q649" s="16"/>
      <c r="R649" s="16"/>
      <c r="S649" s="16"/>
      <c r="T649" s="12"/>
      <c r="U649" s="21"/>
      <c r="V649" s="21"/>
      <c r="W649" s="21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</row>
    <row r="650" spans="1:39" ht="13.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29"/>
      <c r="O650" s="16"/>
      <c r="P650" s="16"/>
      <c r="Q650" s="16"/>
      <c r="R650" s="16"/>
      <c r="S650" s="16"/>
      <c r="T650" s="12"/>
      <c r="U650" s="21"/>
      <c r="V650" s="21"/>
      <c r="W650" s="21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</row>
    <row r="651" spans="1:39" ht="13.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29"/>
      <c r="O651" s="16"/>
      <c r="P651" s="16"/>
      <c r="Q651" s="16"/>
      <c r="R651" s="16"/>
      <c r="S651" s="16"/>
      <c r="T651" s="12"/>
      <c r="U651" s="21"/>
      <c r="V651" s="21"/>
      <c r="W651" s="21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</row>
    <row r="652" spans="1:39" ht="13.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29"/>
      <c r="O652" s="16"/>
      <c r="P652" s="16"/>
      <c r="Q652" s="16"/>
      <c r="R652" s="16"/>
      <c r="S652" s="16"/>
      <c r="T652" s="12"/>
      <c r="U652" s="21"/>
      <c r="V652" s="21"/>
      <c r="W652" s="21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</row>
    <row r="653" spans="1:39" ht="13.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29"/>
      <c r="O653" s="16"/>
      <c r="P653" s="16"/>
      <c r="Q653" s="16"/>
      <c r="R653" s="16"/>
      <c r="S653" s="16"/>
      <c r="T653" s="12"/>
      <c r="U653" s="21"/>
      <c r="V653" s="21"/>
      <c r="W653" s="21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</row>
    <row r="654" spans="1:39" ht="13.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29"/>
      <c r="O654" s="16"/>
      <c r="P654" s="16"/>
      <c r="Q654" s="16"/>
      <c r="R654" s="16"/>
      <c r="S654" s="16"/>
      <c r="T654" s="12"/>
      <c r="U654" s="21"/>
      <c r="V654" s="21"/>
      <c r="W654" s="21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</row>
    <row r="655" spans="1:39" ht="13.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29"/>
      <c r="O655" s="16"/>
      <c r="P655" s="16"/>
      <c r="Q655" s="16"/>
      <c r="R655" s="16"/>
      <c r="S655" s="16"/>
      <c r="T655" s="12"/>
      <c r="U655" s="21"/>
      <c r="V655" s="21"/>
      <c r="W655" s="21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</row>
    <row r="656" spans="1:39" ht="13.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29"/>
      <c r="O656" s="16"/>
      <c r="P656" s="16"/>
      <c r="Q656" s="16"/>
      <c r="R656" s="16"/>
      <c r="S656" s="16"/>
      <c r="T656" s="12"/>
      <c r="U656" s="21"/>
      <c r="V656" s="21"/>
      <c r="W656" s="21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</row>
    <row r="657" spans="1:39" ht="13.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29"/>
      <c r="O657" s="16"/>
      <c r="P657" s="16"/>
      <c r="Q657" s="16"/>
      <c r="R657" s="16"/>
      <c r="S657" s="16"/>
      <c r="T657" s="12"/>
      <c r="U657" s="21"/>
      <c r="V657" s="21"/>
      <c r="W657" s="21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</row>
    <row r="658" spans="1:39" ht="13.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29"/>
      <c r="O658" s="16"/>
      <c r="P658" s="16"/>
      <c r="Q658" s="16"/>
      <c r="R658" s="16"/>
      <c r="S658" s="16"/>
      <c r="T658" s="12"/>
      <c r="U658" s="21"/>
      <c r="V658" s="21"/>
      <c r="W658" s="21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</row>
    <row r="659" spans="1:39" ht="13.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29"/>
      <c r="O659" s="16"/>
      <c r="P659" s="16"/>
      <c r="Q659" s="16"/>
      <c r="R659" s="16"/>
      <c r="S659" s="16"/>
      <c r="T659" s="12"/>
      <c r="U659" s="21"/>
      <c r="V659" s="21"/>
      <c r="W659" s="21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</row>
    <row r="660" spans="1:39" ht="13.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29"/>
      <c r="O660" s="16"/>
      <c r="P660" s="16"/>
      <c r="Q660" s="16"/>
      <c r="R660" s="16"/>
      <c r="S660" s="16"/>
      <c r="T660" s="12"/>
      <c r="U660" s="21"/>
      <c r="V660" s="21"/>
      <c r="W660" s="21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</row>
    <row r="661" spans="1:39" ht="13.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29"/>
      <c r="O661" s="16"/>
      <c r="P661" s="16"/>
      <c r="Q661" s="16"/>
      <c r="R661" s="16"/>
      <c r="S661" s="16"/>
      <c r="T661" s="12"/>
      <c r="U661" s="21"/>
      <c r="V661" s="21"/>
      <c r="W661" s="21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</row>
    <row r="662" spans="1:39" ht="13.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29"/>
      <c r="O662" s="16"/>
      <c r="P662" s="16"/>
      <c r="Q662" s="16"/>
      <c r="R662" s="16"/>
      <c r="S662" s="16"/>
      <c r="T662" s="12"/>
      <c r="U662" s="21"/>
      <c r="V662" s="21"/>
      <c r="W662" s="21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</row>
    <row r="663" spans="1:39" ht="13.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29"/>
      <c r="O663" s="16"/>
      <c r="P663" s="16"/>
      <c r="Q663" s="16"/>
      <c r="R663" s="16"/>
      <c r="S663" s="16"/>
      <c r="T663" s="12"/>
      <c r="U663" s="21"/>
      <c r="V663" s="21"/>
      <c r="W663" s="21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</row>
    <row r="664" spans="1:39" ht="13.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29"/>
      <c r="O664" s="16"/>
      <c r="P664" s="16"/>
      <c r="Q664" s="16"/>
      <c r="R664" s="16"/>
      <c r="S664" s="16"/>
      <c r="T664" s="12"/>
      <c r="U664" s="21"/>
      <c r="V664" s="21"/>
      <c r="W664" s="21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</row>
    <row r="665" spans="1:39" ht="13.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29"/>
      <c r="O665" s="16"/>
      <c r="P665" s="16"/>
      <c r="Q665" s="16"/>
      <c r="R665" s="16"/>
      <c r="S665" s="16"/>
      <c r="T665" s="12"/>
      <c r="U665" s="21"/>
      <c r="V665" s="21"/>
      <c r="W665" s="21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</row>
    <row r="666" spans="1:39" ht="13.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29"/>
      <c r="O666" s="16"/>
      <c r="P666" s="16"/>
      <c r="Q666" s="16"/>
      <c r="R666" s="16"/>
      <c r="S666" s="16"/>
      <c r="T666" s="12"/>
      <c r="U666" s="21"/>
      <c r="V666" s="21"/>
      <c r="W666" s="21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</row>
    <row r="667" spans="1:39" ht="13.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29"/>
      <c r="O667" s="16"/>
      <c r="P667" s="16"/>
      <c r="Q667" s="16"/>
      <c r="R667" s="16"/>
      <c r="S667" s="16"/>
      <c r="T667" s="12"/>
      <c r="U667" s="21"/>
      <c r="V667" s="21"/>
      <c r="W667" s="21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</row>
    <row r="668" spans="1:39" ht="13.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29"/>
      <c r="O668" s="16"/>
      <c r="P668" s="16"/>
      <c r="Q668" s="16"/>
      <c r="R668" s="16"/>
      <c r="S668" s="16"/>
      <c r="T668" s="12"/>
      <c r="U668" s="21"/>
      <c r="V668" s="21"/>
      <c r="W668" s="21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</row>
    <row r="669" spans="1:39" ht="13.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29"/>
      <c r="O669" s="16"/>
      <c r="P669" s="16"/>
      <c r="Q669" s="16"/>
      <c r="R669" s="16"/>
      <c r="S669" s="16"/>
      <c r="T669" s="12"/>
      <c r="U669" s="21"/>
      <c r="V669" s="21"/>
      <c r="W669" s="21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</row>
    <row r="670" spans="1:39" ht="13.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29"/>
      <c r="O670" s="16"/>
      <c r="P670" s="16"/>
      <c r="Q670" s="16"/>
      <c r="R670" s="16"/>
      <c r="S670" s="16"/>
      <c r="T670" s="12"/>
      <c r="U670" s="21"/>
      <c r="V670" s="21"/>
      <c r="W670" s="21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</row>
    <row r="671" spans="1:39" ht="13.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29"/>
      <c r="O671" s="16"/>
      <c r="P671" s="16"/>
      <c r="Q671" s="16"/>
      <c r="R671" s="16"/>
      <c r="S671" s="16"/>
      <c r="T671" s="12"/>
      <c r="U671" s="21"/>
      <c r="V671" s="21"/>
      <c r="W671" s="21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</row>
    <row r="672" spans="1:39" ht="13.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29"/>
      <c r="O672" s="16"/>
      <c r="P672" s="16"/>
      <c r="Q672" s="16"/>
      <c r="R672" s="16"/>
      <c r="S672" s="16"/>
      <c r="T672" s="12"/>
      <c r="U672" s="21"/>
      <c r="V672" s="21"/>
      <c r="W672" s="21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</row>
    <row r="673" spans="1:39" ht="13.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29"/>
      <c r="O673" s="16"/>
      <c r="P673" s="16"/>
      <c r="Q673" s="16"/>
      <c r="R673" s="16"/>
      <c r="S673" s="16"/>
      <c r="T673" s="12"/>
      <c r="U673" s="21"/>
      <c r="V673" s="21"/>
      <c r="W673" s="21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</row>
    <row r="674" spans="1:39" ht="13.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29"/>
      <c r="O674" s="16"/>
      <c r="P674" s="16"/>
      <c r="Q674" s="16"/>
      <c r="R674" s="16"/>
      <c r="S674" s="16"/>
      <c r="T674" s="12"/>
      <c r="U674" s="21"/>
      <c r="V674" s="21"/>
      <c r="W674" s="21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</row>
    <row r="675" spans="1:39" ht="13.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29"/>
      <c r="O675" s="16"/>
      <c r="P675" s="16"/>
      <c r="Q675" s="16"/>
      <c r="R675" s="16"/>
      <c r="S675" s="16"/>
      <c r="T675" s="12"/>
      <c r="U675" s="21"/>
      <c r="V675" s="21"/>
      <c r="W675" s="21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</row>
    <row r="676" spans="1:39" ht="13.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29"/>
      <c r="O676" s="16"/>
      <c r="P676" s="16"/>
      <c r="Q676" s="16"/>
      <c r="R676" s="16"/>
      <c r="S676" s="16"/>
      <c r="T676" s="12"/>
      <c r="U676" s="21"/>
      <c r="V676" s="21"/>
      <c r="W676" s="21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</row>
    <row r="677" spans="1:39" ht="13.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29"/>
      <c r="O677" s="16"/>
      <c r="P677" s="16"/>
      <c r="Q677" s="16"/>
      <c r="R677" s="16"/>
      <c r="S677" s="16"/>
      <c r="T677" s="12"/>
      <c r="U677" s="21"/>
      <c r="V677" s="21"/>
      <c r="W677" s="21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</row>
    <row r="678" spans="1:39" ht="13.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29"/>
      <c r="O678" s="16"/>
      <c r="P678" s="16"/>
      <c r="Q678" s="16"/>
      <c r="R678" s="16"/>
      <c r="S678" s="16"/>
      <c r="T678" s="12"/>
      <c r="U678" s="21"/>
      <c r="V678" s="21"/>
      <c r="W678" s="21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</row>
    <row r="679" spans="1:39" ht="13.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29"/>
      <c r="O679" s="16"/>
      <c r="P679" s="16"/>
      <c r="Q679" s="16"/>
      <c r="R679" s="16"/>
      <c r="S679" s="16"/>
      <c r="T679" s="12"/>
      <c r="U679" s="21"/>
      <c r="V679" s="21"/>
      <c r="W679" s="21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</row>
    <row r="680" spans="1:39" ht="13.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29"/>
      <c r="O680" s="16"/>
      <c r="P680" s="16"/>
      <c r="Q680" s="16"/>
      <c r="R680" s="16"/>
      <c r="S680" s="16"/>
      <c r="T680" s="12"/>
      <c r="U680" s="21"/>
      <c r="V680" s="21"/>
      <c r="W680" s="21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</row>
    <row r="681" spans="1:39" ht="13.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29"/>
      <c r="O681" s="16"/>
      <c r="P681" s="16"/>
      <c r="Q681" s="16"/>
      <c r="R681" s="16"/>
      <c r="S681" s="16"/>
      <c r="T681" s="12"/>
      <c r="U681" s="21"/>
      <c r="V681" s="21"/>
      <c r="W681" s="21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</row>
    <row r="682" spans="1:39" ht="13.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29"/>
      <c r="O682" s="16"/>
      <c r="P682" s="16"/>
      <c r="Q682" s="16"/>
      <c r="R682" s="16"/>
      <c r="S682" s="16"/>
      <c r="T682" s="12"/>
      <c r="U682" s="21"/>
      <c r="V682" s="21"/>
      <c r="W682" s="21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</row>
    <row r="683" spans="1:39" ht="13.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29"/>
      <c r="O683" s="16"/>
      <c r="P683" s="16"/>
      <c r="Q683" s="16"/>
      <c r="R683" s="16"/>
      <c r="S683" s="16"/>
      <c r="T683" s="12"/>
      <c r="U683" s="21"/>
      <c r="V683" s="21"/>
      <c r="W683" s="21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</row>
    <row r="684" spans="1:39" ht="13.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29"/>
      <c r="O684" s="16"/>
      <c r="P684" s="16"/>
      <c r="Q684" s="16"/>
      <c r="R684" s="16"/>
      <c r="S684" s="16"/>
      <c r="T684" s="12"/>
      <c r="U684" s="21"/>
      <c r="V684" s="21"/>
      <c r="W684" s="21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</row>
    <row r="685" spans="1:39" ht="13.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29"/>
      <c r="O685" s="16"/>
      <c r="P685" s="16"/>
      <c r="Q685" s="16"/>
      <c r="R685" s="16"/>
      <c r="S685" s="16"/>
      <c r="T685" s="12"/>
      <c r="U685" s="21"/>
      <c r="V685" s="21"/>
      <c r="W685" s="21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</row>
    <row r="686" spans="1:39" ht="13.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29"/>
      <c r="O686" s="16"/>
      <c r="P686" s="16"/>
      <c r="Q686" s="16"/>
      <c r="R686" s="16"/>
      <c r="S686" s="16"/>
      <c r="T686" s="12"/>
      <c r="U686" s="21"/>
      <c r="V686" s="21"/>
      <c r="W686" s="21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</row>
    <row r="687" spans="1:39" ht="13.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29"/>
      <c r="O687" s="16"/>
      <c r="P687" s="16"/>
      <c r="Q687" s="16"/>
      <c r="R687" s="16"/>
      <c r="S687" s="16"/>
      <c r="T687" s="12"/>
      <c r="U687" s="21"/>
      <c r="V687" s="21"/>
      <c r="W687" s="21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</row>
    <row r="688" spans="1:39" ht="13.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29"/>
      <c r="O688" s="16"/>
      <c r="P688" s="16"/>
      <c r="Q688" s="16"/>
      <c r="R688" s="16"/>
      <c r="S688" s="16"/>
      <c r="T688" s="12"/>
      <c r="U688" s="21"/>
      <c r="V688" s="21"/>
      <c r="W688" s="21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</row>
    <row r="689" spans="1:39" ht="13.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29"/>
      <c r="O689" s="16"/>
      <c r="P689" s="16"/>
      <c r="Q689" s="16"/>
      <c r="R689" s="16"/>
      <c r="S689" s="16"/>
      <c r="T689" s="12"/>
      <c r="U689" s="21"/>
      <c r="V689" s="21"/>
      <c r="W689" s="21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</row>
    <row r="690" spans="1:39" ht="13.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29"/>
      <c r="O690" s="16"/>
      <c r="P690" s="16"/>
      <c r="Q690" s="16"/>
      <c r="R690" s="16"/>
      <c r="S690" s="16"/>
      <c r="T690" s="12"/>
      <c r="U690" s="21"/>
      <c r="V690" s="21"/>
      <c r="W690" s="21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</row>
    <row r="691" spans="1:39" ht="13.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29"/>
      <c r="O691" s="16"/>
      <c r="P691" s="16"/>
      <c r="Q691" s="16"/>
      <c r="R691" s="16"/>
      <c r="S691" s="16"/>
      <c r="T691" s="12"/>
      <c r="U691" s="21"/>
      <c r="V691" s="21"/>
      <c r="W691" s="21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</row>
    <row r="692" spans="1:39" ht="13.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29"/>
      <c r="O692" s="16"/>
      <c r="P692" s="16"/>
      <c r="Q692" s="16"/>
      <c r="R692" s="16"/>
      <c r="S692" s="16"/>
      <c r="T692" s="12"/>
      <c r="U692" s="21"/>
      <c r="V692" s="21"/>
      <c r="W692" s="21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</row>
    <row r="693" spans="1:39" ht="13.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29"/>
      <c r="O693" s="16"/>
      <c r="P693" s="16"/>
      <c r="Q693" s="16"/>
      <c r="R693" s="16"/>
      <c r="S693" s="16"/>
      <c r="T693" s="12"/>
      <c r="U693" s="21"/>
      <c r="V693" s="21"/>
      <c r="W693" s="21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</row>
    <row r="694" spans="1:39" ht="13.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29"/>
      <c r="O694" s="16"/>
      <c r="P694" s="16"/>
      <c r="Q694" s="16"/>
      <c r="R694" s="16"/>
      <c r="S694" s="16"/>
      <c r="T694" s="12"/>
      <c r="U694" s="21"/>
      <c r="V694" s="21"/>
      <c r="W694" s="21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</row>
    <row r="695" spans="1:39" ht="13.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29"/>
      <c r="O695" s="16"/>
      <c r="P695" s="16"/>
      <c r="Q695" s="16"/>
      <c r="R695" s="16"/>
      <c r="S695" s="16"/>
      <c r="T695" s="12"/>
      <c r="U695" s="21"/>
      <c r="V695" s="21"/>
      <c r="W695" s="21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</row>
    <row r="696" spans="1:39" ht="13.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29"/>
      <c r="O696" s="16"/>
      <c r="P696" s="16"/>
      <c r="Q696" s="16"/>
      <c r="R696" s="16"/>
      <c r="S696" s="16"/>
      <c r="T696" s="12"/>
      <c r="U696" s="21"/>
      <c r="V696" s="21"/>
      <c r="W696" s="21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</row>
    <row r="697" spans="1:39" ht="13.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29"/>
      <c r="O697" s="16"/>
      <c r="P697" s="16"/>
      <c r="Q697" s="16"/>
      <c r="R697" s="16"/>
      <c r="S697" s="16"/>
      <c r="T697" s="12"/>
      <c r="U697" s="21"/>
      <c r="V697" s="21"/>
      <c r="W697" s="21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</row>
    <row r="698" spans="1:39" ht="13.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29"/>
      <c r="O698" s="16"/>
      <c r="P698" s="16"/>
      <c r="Q698" s="16"/>
      <c r="R698" s="16"/>
      <c r="S698" s="16"/>
      <c r="T698" s="12"/>
      <c r="U698" s="21"/>
      <c r="V698" s="21"/>
      <c r="W698" s="21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</row>
    <row r="699" spans="1:39" ht="13.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29"/>
      <c r="O699" s="16"/>
      <c r="P699" s="16"/>
      <c r="Q699" s="16"/>
      <c r="R699" s="16"/>
      <c r="S699" s="16"/>
      <c r="T699" s="12"/>
      <c r="U699" s="21"/>
      <c r="V699" s="21"/>
      <c r="W699" s="21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</row>
    <row r="700" spans="1:39" ht="13.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29"/>
      <c r="O700" s="16"/>
      <c r="P700" s="16"/>
      <c r="Q700" s="16"/>
      <c r="R700" s="16"/>
      <c r="S700" s="16"/>
      <c r="T700" s="12"/>
      <c r="U700" s="21"/>
      <c r="V700" s="21"/>
      <c r="W700" s="21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</row>
    <row r="701" spans="1:39" ht="13.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29"/>
      <c r="O701" s="16"/>
      <c r="P701" s="16"/>
      <c r="Q701" s="16"/>
      <c r="R701" s="16"/>
      <c r="S701" s="16"/>
      <c r="T701" s="12"/>
      <c r="U701" s="21"/>
      <c r="V701" s="21"/>
      <c r="W701" s="21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</row>
    <row r="702" spans="1:39" ht="13.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29"/>
      <c r="O702" s="16"/>
      <c r="P702" s="16"/>
      <c r="Q702" s="16"/>
      <c r="R702" s="16"/>
      <c r="S702" s="16"/>
      <c r="T702" s="12"/>
      <c r="U702" s="21"/>
      <c r="V702" s="21"/>
      <c r="W702" s="21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</row>
    <row r="703" spans="1:39" ht="13.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29"/>
      <c r="O703" s="16"/>
      <c r="P703" s="16"/>
      <c r="Q703" s="16"/>
      <c r="R703" s="16"/>
      <c r="S703" s="16"/>
      <c r="T703" s="12"/>
      <c r="U703" s="21"/>
      <c r="V703" s="21"/>
      <c r="W703" s="21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</row>
    <row r="704" spans="1:39" ht="13.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29"/>
      <c r="O704" s="16"/>
      <c r="P704" s="16"/>
      <c r="Q704" s="16"/>
      <c r="R704" s="16"/>
      <c r="S704" s="16"/>
      <c r="T704" s="12"/>
      <c r="U704" s="21"/>
      <c r="V704" s="21"/>
      <c r="W704" s="21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</row>
    <row r="705" spans="1:39" ht="13.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29"/>
      <c r="O705" s="16"/>
      <c r="P705" s="16"/>
      <c r="Q705" s="16"/>
      <c r="R705" s="16"/>
      <c r="S705" s="16"/>
      <c r="T705" s="12"/>
      <c r="U705" s="21"/>
      <c r="V705" s="21"/>
      <c r="W705" s="21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</row>
    <row r="706" spans="1:39" ht="13.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29"/>
      <c r="O706" s="16"/>
      <c r="P706" s="16"/>
      <c r="Q706" s="16"/>
      <c r="R706" s="16"/>
      <c r="S706" s="16"/>
      <c r="T706" s="12"/>
      <c r="U706" s="21"/>
      <c r="V706" s="21"/>
      <c r="W706" s="21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</row>
    <row r="707" spans="1:39" ht="13.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29"/>
      <c r="O707" s="16"/>
      <c r="P707" s="16"/>
      <c r="Q707" s="16"/>
      <c r="R707" s="16"/>
      <c r="S707" s="16"/>
      <c r="T707" s="12"/>
      <c r="U707" s="21"/>
      <c r="V707" s="21"/>
      <c r="W707" s="21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</row>
    <row r="708" spans="1:39" ht="13.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29"/>
      <c r="O708" s="16"/>
      <c r="P708" s="16"/>
      <c r="Q708" s="16"/>
      <c r="R708" s="16"/>
      <c r="S708" s="16"/>
      <c r="T708" s="12"/>
      <c r="U708" s="21"/>
      <c r="V708" s="21"/>
      <c r="W708" s="21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</row>
    <row r="709" spans="1:39" ht="13.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29"/>
      <c r="O709" s="16"/>
      <c r="P709" s="16"/>
      <c r="Q709" s="16"/>
      <c r="R709" s="16"/>
      <c r="S709" s="16"/>
      <c r="T709" s="12"/>
      <c r="U709" s="21"/>
      <c r="V709" s="21"/>
      <c r="W709" s="21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</row>
    <row r="710" spans="1:39" ht="13.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29"/>
      <c r="O710" s="16"/>
      <c r="P710" s="16"/>
      <c r="Q710" s="16"/>
      <c r="R710" s="16"/>
      <c r="S710" s="16"/>
      <c r="T710" s="12"/>
      <c r="U710" s="21"/>
      <c r="V710" s="21"/>
      <c r="W710" s="21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</row>
    <row r="711" spans="1:39" ht="13.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29"/>
      <c r="O711" s="16"/>
      <c r="P711" s="16"/>
      <c r="Q711" s="16"/>
      <c r="R711" s="16"/>
      <c r="S711" s="16"/>
      <c r="T711" s="12"/>
      <c r="U711" s="21"/>
      <c r="V711" s="21"/>
      <c r="W711" s="21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</row>
    <row r="712" spans="1:39" ht="13.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29"/>
      <c r="O712" s="16"/>
      <c r="P712" s="16"/>
      <c r="Q712" s="16"/>
      <c r="R712" s="16"/>
      <c r="S712" s="16"/>
      <c r="T712" s="12"/>
      <c r="U712" s="21"/>
      <c r="V712" s="21"/>
      <c r="W712" s="21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</row>
    <row r="713" spans="1:39" ht="13.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29"/>
      <c r="O713" s="16"/>
      <c r="P713" s="16"/>
      <c r="Q713" s="16"/>
      <c r="R713" s="16"/>
      <c r="S713" s="16"/>
      <c r="T713" s="12"/>
      <c r="U713" s="21"/>
      <c r="V713" s="21"/>
      <c r="W713" s="21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</row>
    <row r="714" spans="1:39" ht="13.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29"/>
      <c r="O714" s="16"/>
      <c r="P714" s="16"/>
      <c r="Q714" s="16"/>
      <c r="R714" s="16"/>
      <c r="S714" s="16"/>
      <c r="T714" s="12"/>
      <c r="U714" s="21"/>
      <c r="V714" s="21"/>
      <c r="W714" s="21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</row>
    <row r="715" spans="1:39" ht="13.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29"/>
      <c r="O715" s="16"/>
      <c r="P715" s="16"/>
      <c r="Q715" s="16"/>
      <c r="R715" s="16"/>
      <c r="S715" s="16"/>
      <c r="T715" s="12"/>
      <c r="U715" s="21"/>
      <c r="V715" s="21"/>
      <c r="W715" s="21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</row>
    <row r="716" spans="1:39" ht="13.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29"/>
      <c r="O716" s="16"/>
      <c r="P716" s="16"/>
      <c r="Q716" s="16"/>
      <c r="R716" s="16"/>
      <c r="S716" s="16"/>
      <c r="T716" s="12"/>
      <c r="U716" s="21"/>
      <c r="V716" s="21"/>
      <c r="W716" s="21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</row>
    <row r="717" spans="1:39" ht="13.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29"/>
      <c r="O717" s="16"/>
      <c r="P717" s="16"/>
      <c r="Q717" s="16"/>
      <c r="R717" s="16"/>
      <c r="S717" s="16"/>
      <c r="T717" s="12"/>
      <c r="U717" s="21"/>
      <c r="V717" s="21"/>
      <c r="W717" s="21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</row>
    <row r="718" spans="1:39" ht="13.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29"/>
      <c r="O718" s="16"/>
      <c r="P718" s="16"/>
      <c r="Q718" s="16"/>
      <c r="R718" s="16"/>
      <c r="S718" s="16"/>
      <c r="T718" s="12"/>
      <c r="U718" s="21"/>
      <c r="V718" s="21"/>
      <c r="W718" s="21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</row>
    <row r="719" spans="1:39" ht="13.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29"/>
      <c r="O719" s="16"/>
      <c r="P719" s="16"/>
      <c r="Q719" s="16"/>
      <c r="R719" s="16"/>
      <c r="S719" s="16"/>
      <c r="T719" s="12"/>
      <c r="U719" s="21"/>
      <c r="V719" s="21"/>
      <c r="W719" s="21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</row>
    <row r="720" spans="1:39" ht="13.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29"/>
      <c r="O720" s="16"/>
      <c r="P720" s="16"/>
      <c r="Q720" s="16"/>
      <c r="R720" s="16"/>
      <c r="S720" s="16"/>
      <c r="T720" s="12"/>
      <c r="U720" s="21"/>
      <c r="V720" s="21"/>
      <c r="W720" s="21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</row>
    <row r="721" spans="1:39" ht="13.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29"/>
      <c r="O721" s="16"/>
      <c r="P721" s="16"/>
      <c r="Q721" s="16"/>
      <c r="R721" s="16"/>
      <c r="S721" s="16"/>
      <c r="T721" s="12"/>
      <c r="U721" s="21"/>
      <c r="V721" s="21"/>
      <c r="W721" s="21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</row>
    <row r="722" spans="1:39" ht="13.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29"/>
      <c r="O722" s="16"/>
      <c r="P722" s="16"/>
      <c r="Q722" s="16"/>
      <c r="R722" s="16"/>
      <c r="S722" s="16"/>
      <c r="T722" s="12"/>
      <c r="U722" s="21"/>
      <c r="V722" s="21"/>
      <c r="W722" s="21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</row>
    <row r="723" spans="1:39" ht="13.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29"/>
      <c r="O723" s="16"/>
      <c r="P723" s="16"/>
      <c r="Q723" s="16"/>
      <c r="R723" s="16"/>
      <c r="S723" s="16"/>
      <c r="T723" s="12"/>
      <c r="U723" s="21"/>
      <c r="V723" s="21"/>
      <c r="W723" s="21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</row>
    <row r="724" spans="1:39" ht="13.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29"/>
      <c r="O724" s="16"/>
      <c r="P724" s="16"/>
      <c r="Q724" s="16"/>
      <c r="R724" s="16"/>
      <c r="S724" s="16"/>
      <c r="T724" s="12"/>
      <c r="U724" s="21"/>
      <c r="V724" s="21"/>
      <c r="W724" s="21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</row>
    <row r="725" spans="1:39" ht="13.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29"/>
      <c r="O725" s="16"/>
      <c r="P725" s="16"/>
      <c r="Q725" s="16"/>
      <c r="R725" s="16"/>
      <c r="S725" s="16"/>
      <c r="T725" s="12"/>
      <c r="U725" s="21"/>
      <c r="V725" s="21"/>
      <c r="W725" s="21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</row>
    <row r="726" spans="1:39" ht="13.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29"/>
      <c r="O726" s="16"/>
      <c r="P726" s="16"/>
      <c r="Q726" s="16"/>
      <c r="R726" s="16"/>
      <c r="S726" s="16"/>
      <c r="T726" s="12"/>
      <c r="U726" s="21"/>
      <c r="V726" s="21"/>
      <c r="W726" s="21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</row>
    <row r="727" spans="1:39" ht="13.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29"/>
      <c r="O727" s="16"/>
      <c r="P727" s="16"/>
      <c r="Q727" s="16"/>
      <c r="R727" s="16"/>
      <c r="S727" s="16"/>
      <c r="T727" s="12"/>
      <c r="U727" s="21"/>
      <c r="V727" s="21"/>
      <c r="W727" s="21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</row>
    <row r="728" spans="1:39" ht="13.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29"/>
      <c r="O728" s="16"/>
      <c r="P728" s="16"/>
      <c r="Q728" s="16"/>
      <c r="R728" s="16"/>
      <c r="S728" s="16"/>
      <c r="T728" s="12"/>
      <c r="U728" s="21"/>
      <c r="V728" s="21"/>
      <c r="W728" s="21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</row>
    <row r="729" spans="1:39" ht="13.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29"/>
      <c r="O729" s="16"/>
      <c r="P729" s="16"/>
      <c r="Q729" s="16"/>
      <c r="R729" s="16"/>
      <c r="S729" s="16"/>
      <c r="T729" s="12"/>
      <c r="U729" s="21"/>
      <c r="V729" s="21"/>
      <c r="W729" s="21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</row>
    <row r="730" spans="1:39" ht="13.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29"/>
      <c r="O730" s="16"/>
      <c r="P730" s="16"/>
      <c r="Q730" s="16"/>
      <c r="R730" s="16"/>
      <c r="S730" s="16"/>
      <c r="T730" s="12"/>
      <c r="U730" s="21"/>
      <c r="V730" s="21"/>
      <c r="W730" s="21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</row>
    <row r="731" spans="1:39" ht="13.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29"/>
      <c r="O731" s="16"/>
      <c r="P731" s="16"/>
      <c r="Q731" s="16"/>
      <c r="R731" s="16"/>
      <c r="S731" s="16"/>
      <c r="T731" s="12"/>
      <c r="U731" s="21"/>
      <c r="V731" s="21"/>
      <c r="W731" s="21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</row>
    <row r="732" spans="1:39" ht="13.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29"/>
      <c r="O732" s="16"/>
      <c r="P732" s="16"/>
      <c r="Q732" s="16"/>
      <c r="R732" s="16"/>
      <c r="S732" s="16"/>
      <c r="T732" s="12"/>
      <c r="U732" s="21"/>
      <c r="V732" s="21"/>
      <c r="W732" s="21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</row>
    <row r="733" spans="1:39" ht="13.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29"/>
      <c r="O733" s="16"/>
      <c r="P733" s="16"/>
      <c r="Q733" s="16"/>
      <c r="R733" s="16"/>
      <c r="S733" s="16"/>
      <c r="T733" s="12"/>
      <c r="U733" s="21"/>
      <c r="V733" s="21"/>
      <c r="W733" s="21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</row>
    <row r="734" spans="1:39" ht="13.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29"/>
      <c r="O734" s="16"/>
      <c r="P734" s="16"/>
      <c r="Q734" s="16"/>
      <c r="R734" s="16"/>
      <c r="S734" s="16"/>
      <c r="T734" s="12"/>
      <c r="U734" s="21"/>
      <c r="V734" s="21"/>
      <c r="W734" s="21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</row>
    <row r="735" spans="1:39" ht="13.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29"/>
      <c r="O735" s="16"/>
      <c r="P735" s="16"/>
      <c r="Q735" s="16"/>
      <c r="R735" s="16"/>
      <c r="S735" s="16"/>
      <c r="T735" s="12"/>
      <c r="U735" s="21"/>
      <c r="V735" s="21"/>
      <c r="W735" s="21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</row>
    <row r="736" spans="1:39" ht="13.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29"/>
      <c r="O736" s="16"/>
      <c r="P736" s="16"/>
      <c r="Q736" s="16"/>
      <c r="R736" s="16"/>
      <c r="S736" s="16"/>
      <c r="T736" s="12"/>
      <c r="U736" s="21"/>
      <c r="V736" s="21"/>
      <c r="W736" s="21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</row>
    <row r="737" spans="1:39" ht="13.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29"/>
      <c r="O737" s="16"/>
      <c r="P737" s="16"/>
      <c r="Q737" s="16"/>
      <c r="R737" s="16"/>
      <c r="S737" s="16"/>
      <c r="T737" s="12"/>
      <c r="U737" s="21"/>
      <c r="V737" s="21"/>
      <c r="W737" s="21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</row>
    <row r="738" spans="1:39" ht="13.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29"/>
      <c r="O738" s="16"/>
      <c r="P738" s="16"/>
      <c r="Q738" s="16"/>
      <c r="R738" s="16"/>
      <c r="S738" s="16"/>
      <c r="T738" s="12"/>
      <c r="U738" s="21"/>
      <c r="V738" s="21"/>
      <c r="W738" s="21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</row>
    <row r="739" spans="1:39" ht="13.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29"/>
      <c r="O739" s="16"/>
      <c r="P739" s="16"/>
      <c r="Q739" s="16"/>
      <c r="R739" s="16"/>
      <c r="S739" s="16"/>
      <c r="T739" s="12"/>
      <c r="U739" s="21"/>
      <c r="V739" s="21"/>
      <c r="W739" s="21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</row>
    <row r="740" spans="1:39" ht="13.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29"/>
      <c r="O740" s="16"/>
      <c r="P740" s="16"/>
      <c r="Q740" s="16"/>
      <c r="R740" s="16"/>
      <c r="S740" s="16"/>
      <c r="T740" s="12"/>
      <c r="U740" s="21"/>
      <c r="V740" s="21"/>
      <c r="W740" s="21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</row>
    <row r="741" spans="1:39" ht="13.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29"/>
      <c r="O741" s="16"/>
      <c r="P741" s="16"/>
      <c r="Q741" s="16"/>
      <c r="R741" s="16"/>
      <c r="S741" s="16"/>
      <c r="T741" s="12"/>
      <c r="U741" s="21"/>
      <c r="V741" s="21"/>
      <c r="W741" s="21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</row>
    <row r="742" spans="1:39" ht="13.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29"/>
      <c r="O742" s="16"/>
      <c r="P742" s="16"/>
      <c r="Q742" s="16"/>
      <c r="R742" s="16"/>
      <c r="S742" s="16"/>
      <c r="T742" s="12"/>
      <c r="U742" s="21"/>
      <c r="V742" s="21"/>
      <c r="W742" s="21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</row>
    <row r="743" spans="1:39" ht="13.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29"/>
      <c r="O743" s="16"/>
      <c r="P743" s="16"/>
      <c r="Q743" s="16"/>
      <c r="R743" s="16"/>
      <c r="S743" s="16"/>
      <c r="T743" s="12"/>
      <c r="U743" s="21"/>
      <c r="V743" s="21"/>
      <c r="W743" s="21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</row>
    <row r="744" spans="1:39" ht="13.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29"/>
      <c r="O744" s="16"/>
      <c r="P744" s="16"/>
      <c r="Q744" s="16"/>
      <c r="R744" s="16"/>
      <c r="S744" s="16"/>
      <c r="T744" s="12"/>
      <c r="U744" s="21"/>
      <c r="V744" s="21"/>
      <c r="W744" s="21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</row>
    <row r="745" spans="1:39" ht="13.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29"/>
      <c r="O745" s="16"/>
      <c r="P745" s="16"/>
      <c r="Q745" s="16"/>
      <c r="R745" s="16"/>
      <c r="S745" s="16"/>
      <c r="T745" s="12"/>
      <c r="U745" s="21"/>
      <c r="V745" s="21"/>
      <c r="W745" s="21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</row>
    <row r="746" spans="1:39" ht="13.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29"/>
      <c r="O746" s="16"/>
      <c r="P746" s="16"/>
      <c r="Q746" s="16"/>
      <c r="R746" s="16"/>
      <c r="S746" s="16"/>
      <c r="T746" s="12"/>
      <c r="U746" s="21"/>
      <c r="V746" s="21"/>
      <c r="W746" s="21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</row>
    <row r="747" spans="1:39" ht="13.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29"/>
      <c r="O747" s="16"/>
      <c r="P747" s="16"/>
      <c r="Q747" s="16"/>
      <c r="R747" s="16"/>
      <c r="S747" s="16"/>
      <c r="T747" s="12"/>
      <c r="U747" s="21"/>
      <c r="V747" s="21"/>
      <c r="W747" s="21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</row>
    <row r="748" spans="1:39" ht="13.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29"/>
      <c r="O748" s="16"/>
      <c r="P748" s="16"/>
      <c r="Q748" s="16"/>
      <c r="R748" s="16"/>
      <c r="S748" s="16"/>
      <c r="T748" s="12"/>
      <c r="U748" s="21"/>
      <c r="V748" s="21"/>
      <c r="W748" s="21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</row>
    <row r="749" spans="1:39" ht="13.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29"/>
      <c r="O749" s="16"/>
      <c r="P749" s="16"/>
      <c r="Q749" s="16"/>
      <c r="R749" s="16"/>
      <c r="S749" s="16"/>
      <c r="T749" s="12"/>
      <c r="U749" s="21"/>
      <c r="V749" s="21"/>
      <c r="W749" s="21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</row>
    <row r="750" spans="1:39" ht="13.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29"/>
      <c r="O750" s="16"/>
      <c r="P750" s="16"/>
      <c r="Q750" s="16"/>
      <c r="R750" s="16"/>
      <c r="S750" s="16"/>
      <c r="T750" s="12"/>
      <c r="U750" s="21"/>
      <c r="V750" s="21"/>
      <c r="W750" s="21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</row>
    <row r="751" spans="1:39" ht="13.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29"/>
      <c r="O751" s="16"/>
      <c r="P751" s="16"/>
      <c r="Q751" s="16"/>
      <c r="R751" s="16"/>
      <c r="S751" s="16"/>
      <c r="T751" s="12"/>
      <c r="U751" s="21"/>
      <c r="V751" s="21"/>
      <c r="W751" s="21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</row>
    <row r="752" spans="1:39" ht="13.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29"/>
      <c r="O752" s="16"/>
      <c r="P752" s="16"/>
      <c r="Q752" s="16"/>
      <c r="R752" s="16"/>
      <c r="S752" s="16"/>
      <c r="T752" s="12"/>
      <c r="U752" s="21"/>
      <c r="V752" s="21"/>
      <c r="W752" s="21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</row>
    <row r="753" spans="1:39" ht="13.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29"/>
      <c r="O753" s="16"/>
      <c r="P753" s="16"/>
      <c r="Q753" s="16"/>
      <c r="R753" s="16"/>
      <c r="S753" s="16"/>
      <c r="T753" s="12"/>
      <c r="U753" s="21"/>
      <c r="V753" s="21"/>
      <c r="W753" s="21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</row>
    <row r="754" spans="1:39" ht="13.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29"/>
      <c r="O754" s="16"/>
      <c r="P754" s="16"/>
      <c r="Q754" s="16"/>
      <c r="R754" s="16"/>
      <c r="S754" s="16"/>
      <c r="T754" s="12"/>
      <c r="U754" s="21"/>
      <c r="V754" s="21"/>
      <c r="W754" s="21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</row>
    <row r="755" spans="1:39" ht="13.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29"/>
      <c r="O755" s="16"/>
      <c r="P755" s="16"/>
      <c r="Q755" s="16"/>
      <c r="R755" s="16"/>
      <c r="S755" s="16"/>
      <c r="T755" s="12"/>
      <c r="U755" s="21"/>
      <c r="V755" s="21"/>
      <c r="W755" s="21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</row>
    <row r="756" spans="1:39" ht="13.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29"/>
      <c r="O756" s="16"/>
      <c r="P756" s="16"/>
      <c r="Q756" s="16"/>
      <c r="R756" s="16"/>
      <c r="S756" s="16"/>
      <c r="T756" s="12"/>
      <c r="U756" s="21"/>
      <c r="V756" s="21"/>
      <c r="W756" s="21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</row>
    <row r="757" spans="1:39" ht="13.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29"/>
      <c r="O757" s="16"/>
      <c r="P757" s="16"/>
      <c r="Q757" s="16"/>
      <c r="R757" s="16"/>
      <c r="S757" s="16"/>
      <c r="T757" s="12"/>
      <c r="U757" s="21"/>
      <c r="V757" s="21"/>
      <c r="W757" s="21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</row>
    <row r="758" spans="1:39" ht="13.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29"/>
      <c r="O758" s="16"/>
      <c r="P758" s="16"/>
      <c r="Q758" s="16"/>
      <c r="R758" s="16"/>
      <c r="S758" s="16"/>
      <c r="T758" s="12"/>
      <c r="U758" s="21"/>
      <c r="V758" s="21"/>
      <c r="W758" s="21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</row>
    <row r="759" spans="1:39" ht="13.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29"/>
      <c r="O759" s="16"/>
      <c r="P759" s="16"/>
      <c r="Q759" s="16"/>
      <c r="R759" s="16"/>
      <c r="S759" s="16"/>
      <c r="T759" s="12"/>
      <c r="U759" s="21"/>
      <c r="V759" s="21"/>
      <c r="W759" s="21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</row>
    <row r="760" spans="1:39" ht="13.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29"/>
      <c r="O760" s="16"/>
      <c r="P760" s="16"/>
      <c r="Q760" s="16"/>
      <c r="R760" s="16"/>
      <c r="S760" s="16"/>
      <c r="T760" s="12"/>
      <c r="U760" s="21"/>
      <c r="V760" s="21"/>
      <c r="W760" s="21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</row>
    <row r="761" spans="1:39" ht="13.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29"/>
      <c r="O761" s="16"/>
      <c r="P761" s="16"/>
      <c r="Q761" s="16"/>
      <c r="R761" s="16"/>
      <c r="S761" s="16"/>
      <c r="T761" s="12"/>
      <c r="U761" s="21"/>
      <c r="V761" s="21"/>
      <c r="W761" s="21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</row>
    <row r="762" spans="1:39" ht="13.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29"/>
      <c r="O762" s="16"/>
      <c r="P762" s="16"/>
      <c r="Q762" s="16"/>
      <c r="R762" s="16"/>
      <c r="S762" s="16"/>
      <c r="T762" s="12"/>
      <c r="U762" s="21"/>
      <c r="V762" s="21"/>
      <c r="W762" s="21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</row>
    <row r="763" spans="1:39" ht="13.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29"/>
      <c r="O763" s="16"/>
      <c r="P763" s="16"/>
      <c r="Q763" s="16"/>
      <c r="R763" s="16"/>
      <c r="S763" s="16"/>
      <c r="T763" s="12"/>
      <c r="U763" s="21"/>
      <c r="V763" s="21"/>
      <c r="W763" s="21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</row>
    <row r="764" spans="1:39" ht="13.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29"/>
      <c r="O764" s="16"/>
      <c r="P764" s="16"/>
      <c r="Q764" s="16"/>
      <c r="R764" s="16"/>
      <c r="S764" s="16"/>
      <c r="T764" s="12"/>
      <c r="U764" s="21"/>
      <c r="V764" s="21"/>
      <c r="W764" s="21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</row>
    <row r="765" spans="1:39" ht="13.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29"/>
      <c r="O765" s="16"/>
      <c r="P765" s="16"/>
      <c r="Q765" s="16"/>
      <c r="R765" s="16"/>
      <c r="S765" s="16"/>
      <c r="T765" s="12"/>
      <c r="U765" s="21"/>
      <c r="V765" s="21"/>
      <c r="W765" s="21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</row>
    <row r="766" spans="1:39" ht="13.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29"/>
      <c r="O766" s="16"/>
      <c r="P766" s="16"/>
      <c r="Q766" s="16"/>
      <c r="R766" s="16"/>
      <c r="S766" s="16"/>
      <c r="T766" s="12"/>
      <c r="U766" s="21"/>
      <c r="V766" s="21"/>
      <c r="W766" s="21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</row>
    <row r="767" spans="1:39" ht="13.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29"/>
      <c r="O767" s="16"/>
      <c r="P767" s="16"/>
      <c r="Q767" s="16"/>
      <c r="R767" s="16"/>
      <c r="S767" s="16"/>
      <c r="T767" s="12"/>
      <c r="U767" s="21"/>
      <c r="V767" s="21"/>
      <c r="W767" s="21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</row>
    <row r="768" spans="1:39" ht="13.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29"/>
      <c r="O768" s="16"/>
      <c r="P768" s="16"/>
      <c r="Q768" s="16"/>
      <c r="R768" s="16"/>
      <c r="S768" s="16"/>
      <c r="T768" s="12"/>
      <c r="U768" s="21"/>
      <c r="V768" s="21"/>
      <c r="W768" s="21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</row>
    <row r="769" spans="1:39" ht="13.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29"/>
      <c r="O769" s="16"/>
      <c r="P769" s="16"/>
      <c r="Q769" s="16"/>
      <c r="R769" s="16"/>
      <c r="S769" s="16"/>
      <c r="T769" s="12"/>
      <c r="U769" s="21"/>
      <c r="V769" s="21"/>
      <c r="W769" s="21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</row>
    <row r="770" spans="1:39" ht="13.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29"/>
      <c r="O770" s="16"/>
      <c r="P770" s="16"/>
      <c r="Q770" s="16"/>
      <c r="R770" s="16"/>
      <c r="S770" s="16"/>
      <c r="T770" s="12"/>
      <c r="U770" s="21"/>
      <c r="V770" s="21"/>
      <c r="W770" s="21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</row>
    <row r="771" spans="1:39" ht="13.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29"/>
      <c r="O771" s="16"/>
      <c r="P771" s="16"/>
      <c r="Q771" s="16"/>
      <c r="R771" s="16"/>
      <c r="S771" s="16"/>
      <c r="T771" s="12"/>
      <c r="U771" s="21"/>
      <c r="V771" s="21"/>
      <c r="W771" s="21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</row>
    <row r="772" spans="1:39" ht="13.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29"/>
      <c r="O772" s="16"/>
      <c r="P772" s="16"/>
      <c r="Q772" s="16"/>
      <c r="R772" s="16"/>
      <c r="S772" s="16"/>
      <c r="T772" s="12"/>
      <c r="U772" s="21"/>
      <c r="V772" s="21"/>
      <c r="W772" s="21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</row>
    <row r="773" spans="1:39" ht="13.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29"/>
      <c r="O773" s="16"/>
      <c r="P773" s="16"/>
      <c r="Q773" s="16"/>
      <c r="R773" s="16"/>
      <c r="S773" s="16"/>
      <c r="T773" s="12"/>
      <c r="U773" s="21"/>
      <c r="V773" s="21"/>
      <c r="W773" s="21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</row>
    <row r="774" spans="1:39" ht="13.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29"/>
      <c r="O774" s="16"/>
      <c r="P774" s="16"/>
      <c r="Q774" s="16"/>
      <c r="R774" s="16"/>
      <c r="S774" s="16"/>
      <c r="T774" s="12"/>
      <c r="U774" s="21"/>
      <c r="V774" s="21"/>
      <c r="W774" s="21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</row>
    <row r="775" spans="1:39" ht="13.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29"/>
      <c r="O775" s="16"/>
      <c r="P775" s="16"/>
      <c r="Q775" s="16"/>
      <c r="R775" s="16"/>
      <c r="S775" s="16"/>
      <c r="T775" s="12"/>
      <c r="U775" s="21"/>
      <c r="V775" s="21"/>
      <c r="W775" s="21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</row>
    <row r="776" spans="1:39" ht="13.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29"/>
      <c r="O776" s="16"/>
      <c r="P776" s="16"/>
      <c r="Q776" s="16"/>
      <c r="R776" s="16"/>
      <c r="S776" s="16"/>
      <c r="T776" s="12"/>
      <c r="U776" s="21"/>
      <c r="V776" s="21"/>
      <c r="W776" s="21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</row>
    <row r="777" spans="1:39" ht="13.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29"/>
      <c r="O777" s="16"/>
      <c r="P777" s="16"/>
      <c r="Q777" s="16"/>
      <c r="R777" s="16"/>
      <c r="S777" s="16"/>
      <c r="T777" s="12"/>
      <c r="U777" s="21"/>
      <c r="V777" s="21"/>
      <c r="W777" s="21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</row>
    <row r="778" spans="1:39" ht="13.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29"/>
      <c r="O778" s="16"/>
      <c r="P778" s="16"/>
      <c r="Q778" s="16"/>
      <c r="R778" s="16"/>
      <c r="S778" s="16"/>
      <c r="T778" s="12"/>
      <c r="U778" s="21"/>
      <c r="V778" s="21"/>
      <c r="W778" s="21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</row>
    <row r="779" spans="1:39" ht="13.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29"/>
      <c r="O779" s="16"/>
      <c r="P779" s="16"/>
      <c r="Q779" s="16"/>
      <c r="R779" s="16"/>
      <c r="S779" s="16"/>
      <c r="T779" s="12"/>
      <c r="U779" s="21"/>
      <c r="V779" s="21"/>
      <c r="W779" s="21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</row>
    <row r="780" spans="1:39" ht="13.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29"/>
      <c r="O780" s="16"/>
      <c r="P780" s="16"/>
      <c r="Q780" s="16"/>
      <c r="R780" s="16"/>
      <c r="S780" s="16"/>
      <c r="T780" s="12"/>
      <c r="U780" s="21"/>
      <c r="V780" s="21"/>
      <c r="W780" s="21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</row>
    <row r="781" spans="1:39" ht="13.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29"/>
      <c r="O781" s="16"/>
      <c r="P781" s="16"/>
      <c r="Q781" s="16"/>
      <c r="R781" s="16"/>
      <c r="S781" s="16"/>
      <c r="T781" s="12"/>
      <c r="U781" s="21"/>
      <c r="V781" s="21"/>
      <c r="W781" s="21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</row>
    <row r="782" spans="1:39" ht="13.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29"/>
      <c r="O782" s="16"/>
      <c r="P782" s="16"/>
      <c r="Q782" s="16"/>
      <c r="R782" s="16"/>
      <c r="S782" s="16"/>
      <c r="T782" s="12"/>
      <c r="U782" s="21"/>
      <c r="V782" s="21"/>
      <c r="W782" s="21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</row>
    <row r="783" spans="1:39" ht="13.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29"/>
      <c r="O783" s="16"/>
      <c r="P783" s="16"/>
      <c r="Q783" s="16"/>
      <c r="R783" s="16"/>
      <c r="S783" s="16"/>
      <c r="T783" s="12"/>
      <c r="U783" s="21"/>
      <c r="V783" s="21"/>
      <c r="W783" s="21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</row>
    <row r="784" spans="1:39" ht="13.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29"/>
      <c r="O784" s="16"/>
      <c r="P784" s="16"/>
      <c r="Q784" s="16"/>
      <c r="R784" s="16"/>
      <c r="S784" s="16"/>
      <c r="T784" s="12"/>
      <c r="U784" s="21"/>
      <c r="V784" s="21"/>
      <c r="W784" s="21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</row>
    <row r="785" spans="1:39" ht="13.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29"/>
      <c r="O785" s="16"/>
      <c r="P785" s="16"/>
      <c r="Q785" s="16"/>
      <c r="R785" s="16"/>
      <c r="S785" s="16"/>
      <c r="T785" s="12"/>
      <c r="U785" s="21"/>
      <c r="V785" s="21"/>
      <c r="W785" s="21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</row>
    <row r="786" spans="1:39" ht="13.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29"/>
      <c r="O786" s="16"/>
      <c r="P786" s="16"/>
      <c r="Q786" s="16"/>
      <c r="R786" s="16"/>
      <c r="S786" s="16"/>
      <c r="T786" s="12"/>
      <c r="U786" s="21"/>
      <c r="V786" s="21"/>
      <c r="W786" s="21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</row>
    <row r="787" spans="1:39" ht="13.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29"/>
      <c r="O787" s="16"/>
      <c r="P787" s="16"/>
      <c r="Q787" s="16"/>
      <c r="R787" s="16"/>
      <c r="S787" s="16"/>
      <c r="T787" s="12"/>
      <c r="U787" s="21"/>
      <c r="V787" s="21"/>
      <c r="W787" s="21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</row>
    <row r="788" spans="1:39" ht="13.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29"/>
      <c r="O788" s="16"/>
      <c r="P788" s="16"/>
      <c r="Q788" s="16"/>
      <c r="R788" s="16"/>
      <c r="S788" s="16"/>
      <c r="T788" s="12"/>
      <c r="U788" s="21"/>
      <c r="V788" s="21"/>
      <c r="W788" s="21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</row>
    <row r="789" spans="1:39" ht="13.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29"/>
      <c r="O789" s="16"/>
      <c r="P789" s="16"/>
      <c r="Q789" s="16"/>
      <c r="R789" s="16"/>
      <c r="S789" s="16"/>
      <c r="T789" s="12"/>
      <c r="U789" s="21"/>
      <c r="V789" s="21"/>
      <c r="W789" s="21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</row>
    <row r="790" spans="1:39" ht="13.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29"/>
      <c r="O790" s="16"/>
      <c r="P790" s="16"/>
      <c r="Q790" s="16"/>
      <c r="R790" s="16"/>
      <c r="S790" s="16"/>
      <c r="T790" s="12"/>
      <c r="U790" s="21"/>
      <c r="V790" s="21"/>
      <c r="W790" s="21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</row>
    <row r="791" spans="1:39" ht="13.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29"/>
      <c r="O791" s="16"/>
      <c r="P791" s="16"/>
      <c r="Q791" s="16"/>
      <c r="R791" s="16"/>
      <c r="S791" s="16"/>
      <c r="T791" s="12"/>
      <c r="U791" s="21"/>
      <c r="V791" s="21"/>
      <c r="W791" s="21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</row>
    <row r="792" spans="1:39" ht="13.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29"/>
      <c r="O792" s="16"/>
      <c r="P792" s="16"/>
      <c r="Q792" s="16"/>
      <c r="R792" s="16"/>
      <c r="S792" s="16"/>
      <c r="T792" s="12"/>
      <c r="U792" s="21"/>
      <c r="V792" s="21"/>
      <c r="W792" s="21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</row>
    <row r="793" spans="1:39" ht="13.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29"/>
      <c r="O793" s="16"/>
      <c r="P793" s="16"/>
      <c r="Q793" s="16"/>
      <c r="R793" s="16"/>
      <c r="S793" s="16"/>
      <c r="T793" s="12"/>
      <c r="U793" s="21"/>
      <c r="V793" s="21"/>
      <c r="W793" s="21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</row>
    <row r="794" spans="1:39" ht="13.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29"/>
      <c r="O794" s="16"/>
      <c r="P794" s="16"/>
      <c r="Q794" s="16"/>
      <c r="R794" s="16"/>
      <c r="S794" s="16"/>
      <c r="T794" s="12"/>
      <c r="U794" s="21"/>
      <c r="V794" s="21"/>
      <c r="W794" s="21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</row>
    <row r="795" spans="1:39" ht="13.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29"/>
      <c r="O795" s="16"/>
      <c r="P795" s="16"/>
      <c r="Q795" s="16"/>
      <c r="R795" s="16"/>
      <c r="S795" s="16"/>
      <c r="T795" s="12"/>
      <c r="U795" s="21"/>
      <c r="V795" s="21"/>
      <c r="W795" s="21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</row>
    <row r="796" spans="1:39" ht="13.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29"/>
      <c r="O796" s="16"/>
      <c r="P796" s="16"/>
      <c r="Q796" s="16"/>
      <c r="R796" s="16"/>
      <c r="S796" s="16"/>
      <c r="T796" s="12"/>
      <c r="U796" s="21"/>
      <c r="V796" s="21"/>
      <c r="W796" s="21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</row>
    <row r="797" spans="1:39" ht="13.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29"/>
      <c r="O797" s="16"/>
      <c r="P797" s="16"/>
      <c r="Q797" s="16"/>
      <c r="R797" s="16"/>
      <c r="S797" s="16"/>
      <c r="T797" s="12"/>
      <c r="U797" s="21"/>
      <c r="V797" s="21"/>
      <c r="W797" s="21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</row>
    <row r="798" spans="1:39" ht="13.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29"/>
      <c r="O798" s="16"/>
      <c r="P798" s="16"/>
      <c r="Q798" s="16"/>
      <c r="R798" s="16"/>
      <c r="S798" s="16"/>
      <c r="T798" s="12"/>
      <c r="U798" s="21"/>
      <c r="V798" s="21"/>
      <c r="W798" s="21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</row>
    <row r="799" spans="1:39" ht="13.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29"/>
      <c r="O799" s="16"/>
      <c r="P799" s="16"/>
      <c r="Q799" s="16"/>
      <c r="R799" s="16"/>
      <c r="S799" s="16"/>
      <c r="T799" s="12"/>
      <c r="U799" s="21"/>
      <c r="V799" s="21"/>
      <c r="W799" s="21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</row>
    <row r="800" spans="1:39" ht="13.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29"/>
      <c r="O800" s="16"/>
      <c r="P800" s="16"/>
      <c r="Q800" s="16"/>
      <c r="R800" s="16"/>
      <c r="S800" s="16"/>
      <c r="T800" s="12"/>
      <c r="U800" s="21"/>
      <c r="V800" s="21"/>
      <c r="W800" s="21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</row>
    <row r="801" spans="1:39" ht="13.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29"/>
      <c r="O801" s="16"/>
      <c r="P801" s="16"/>
      <c r="Q801" s="16"/>
      <c r="R801" s="16"/>
      <c r="S801" s="16"/>
      <c r="T801" s="12"/>
      <c r="U801" s="21"/>
      <c r="V801" s="21"/>
      <c r="W801" s="21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</row>
    <row r="802" spans="1:39" ht="13.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29"/>
      <c r="O802" s="16"/>
      <c r="P802" s="16"/>
      <c r="Q802" s="16"/>
      <c r="R802" s="16"/>
      <c r="S802" s="16"/>
      <c r="T802" s="12"/>
      <c r="U802" s="21"/>
      <c r="V802" s="21"/>
      <c r="W802" s="21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</row>
    <row r="803" spans="1:39" ht="13.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29"/>
      <c r="O803" s="16"/>
      <c r="P803" s="16"/>
      <c r="Q803" s="16"/>
      <c r="R803" s="16"/>
      <c r="S803" s="16"/>
      <c r="T803" s="12"/>
      <c r="U803" s="21"/>
      <c r="V803" s="21"/>
      <c r="W803" s="21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</row>
    <row r="804" spans="1:39" ht="13.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29"/>
      <c r="O804" s="16"/>
      <c r="P804" s="16"/>
      <c r="Q804" s="16"/>
      <c r="R804" s="16"/>
      <c r="S804" s="16"/>
      <c r="T804" s="12"/>
      <c r="U804" s="21"/>
      <c r="V804" s="21"/>
      <c r="W804" s="21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</row>
    <row r="805" spans="1:39" ht="13.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29"/>
      <c r="O805" s="16"/>
      <c r="P805" s="16"/>
      <c r="Q805" s="16"/>
      <c r="R805" s="16"/>
      <c r="S805" s="16"/>
      <c r="T805" s="12"/>
      <c r="U805" s="21"/>
      <c r="V805" s="21"/>
      <c r="W805" s="21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</row>
    <row r="806" spans="1:39" ht="13.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29"/>
      <c r="O806" s="16"/>
      <c r="P806" s="16"/>
      <c r="Q806" s="16"/>
      <c r="R806" s="16"/>
      <c r="S806" s="16"/>
      <c r="T806" s="12"/>
      <c r="U806" s="21"/>
      <c r="V806" s="21"/>
      <c r="W806" s="21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</row>
    <row r="807" spans="1:39" ht="13.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29"/>
      <c r="O807" s="16"/>
      <c r="P807" s="16"/>
      <c r="Q807" s="16"/>
      <c r="R807" s="16"/>
      <c r="S807" s="16"/>
      <c r="T807" s="12"/>
      <c r="U807" s="21"/>
      <c r="V807" s="21"/>
      <c r="W807" s="21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</row>
    <row r="808" spans="1:39" ht="13.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29"/>
      <c r="O808" s="16"/>
      <c r="P808" s="16"/>
      <c r="Q808" s="16"/>
      <c r="R808" s="16"/>
      <c r="S808" s="16"/>
      <c r="T808" s="12"/>
      <c r="U808" s="21"/>
      <c r="V808" s="21"/>
      <c r="W808" s="21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</row>
    <row r="809" spans="1:39" ht="13.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29"/>
      <c r="O809" s="16"/>
      <c r="P809" s="16"/>
      <c r="Q809" s="16"/>
      <c r="R809" s="16"/>
      <c r="S809" s="16"/>
      <c r="T809" s="12"/>
      <c r="U809" s="21"/>
      <c r="V809" s="21"/>
      <c r="W809" s="21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</row>
    <row r="810" spans="1:39" ht="13.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29"/>
      <c r="O810" s="16"/>
      <c r="P810" s="16"/>
      <c r="Q810" s="16"/>
      <c r="R810" s="16"/>
      <c r="S810" s="16"/>
      <c r="T810" s="12"/>
      <c r="U810" s="21"/>
      <c r="V810" s="21"/>
      <c r="W810" s="21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</row>
    <row r="811" spans="1:39" ht="13.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29"/>
      <c r="O811" s="16"/>
      <c r="P811" s="16"/>
      <c r="Q811" s="16"/>
      <c r="R811" s="16"/>
      <c r="S811" s="16"/>
      <c r="T811" s="12"/>
      <c r="U811" s="21"/>
      <c r="V811" s="21"/>
      <c r="W811" s="21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</row>
    <row r="812" spans="1:39" ht="13.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29"/>
      <c r="O812" s="16"/>
      <c r="P812" s="16"/>
      <c r="Q812" s="16"/>
      <c r="R812" s="16"/>
      <c r="S812" s="16"/>
      <c r="T812" s="12"/>
      <c r="U812" s="21"/>
      <c r="V812" s="21"/>
      <c r="W812" s="21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</row>
    <row r="813" spans="1:39" ht="13.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29"/>
      <c r="O813" s="16"/>
      <c r="P813" s="16"/>
      <c r="Q813" s="16"/>
      <c r="R813" s="16"/>
      <c r="S813" s="16"/>
      <c r="T813" s="12"/>
      <c r="U813" s="21"/>
      <c r="V813" s="21"/>
      <c r="W813" s="21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</row>
    <row r="814" spans="1:39" ht="13.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29"/>
      <c r="O814" s="16"/>
      <c r="P814" s="16"/>
      <c r="Q814" s="16"/>
      <c r="R814" s="16"/>
      <c r="S814" s="16"/>
      <c r="T814" s="12"/>
      <c r="U814" s="21"/>
      <c r="V814" s="21"/>
      <c r="W814" s="21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</row>
    <row r="815" spans="1:39" ht="13.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29"/>
      <c r="O815" s="16"/>
      <c r="P815" s="16"/>
      <c r="Q815" s="16"/>
      <c r="R815" s="16"/>
      <c r="S815" s="16"/>
      <c r="T815" s="12"/>
      <c r="U815" s="21"/>
      <c r="V815" s="21"/>
      <c r="W815" s="21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</row>
    <row r="816" spans="1:39" ht="13.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29"/>
      <c r="O816" s="16"/>
      <c r="P816" s="16"/>
      <c r="Q816" s="16"/>
      <c r="R816" s="16"/>
      <c r="S816" s="16"/>
      <c r="T816" s="12"/>
      <c r="U816" s="21"/>
      <c r="V816" s="21"/>
      <c r="W816" s="21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</row>
    <row r="817" spans="1:39" ht="13.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29"/>
      <c r="O817" s="16"/>
      <c r="P817" s="16"/>
      <c r="Q817" s="16"/>
      <c r="R817" s="16"/>
      <c r="S817" s="16"/>
      <c r="T817" s="12"/>
      <c r="U817" s="21"/>
      <c r="V817" s="21"/>
      <c r="W817" s="21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</row>
    <row r="818" spans="1:39" ht="13.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29"/>
      <c r="O818" s="16"/>
      <c r="P818" s="16"/>
      <c r="Q818" s="16"/>
      <c r="R818" s="16"/>
      <c r="S818" s="16"/>
      <c r="T818" s="12"/>
      <c r="U818" s="21"/>
      <c r="V818" s="21"/>
      <c r="W818" s="21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</row>
    <row r="819" spans="1:39" ht="13.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29"/>
      <c r="O819" s="16"/>
      <c r="P819" s="16"/>
      <c r="Q819" s="16"/>
      <c r="R819" s="16"/>
      <c r="S819" s="16"/>
      <c r="T819" s="12"/>
      <c r="U819" s="21"/>
      <c r="V819" s="21"/>
      <c r="W819" s="21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</row>
    <row r="820" spans="1:39" ht="13.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29"/>
      <c r="O820" s="16"/>
      <c r="P820" s="16"/>
      <c r="Q820" s="16"/>
      <c r="R820" s="16"/>
      <c r="S820" s="16"/>
      <c r="T820" s="12"/>
      <c r="U820" s="21"/>
      <c r="V820" s="21"/>
      <c r="W820" s="21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</row>
    <row r="821" spans="1:39" ht="13.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29"/>
      <c r="O821" s="16"/>
      <c r="P821" s="16"/>
      <c r="Q821" s="16"/>
      <c r="R821" s="16"/>
      <c r="S821" s="16"/>
      <c r="T821" s="12"/>
      <c r="U821" s="21"/>
      <c r="V821" s="21"/>
      <c r="W821" s="21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</row>
    <row r="822" spans="1:39" ht="13.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29"/>
      <c r="O822" s="16"/>
      <c r="P822" s="16"/>
      <c r="Q822" s="16"/>
      <c r="R822" s="16"/>
      <c r="S822" s="16"/>
      <c r="T822" s="12"/>
      <c r="U822" s="21"/>
      <c r="V822" s="21"/>
      <c r="W822" s="21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</row>
    <row r="823" spans="1:39" ht="13.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29"/>
      <c r="O823" s="16"/>
      <c r="P823" s="16"/>
      <c r="Q823" s="16"/>
      <c r="R823" s="16"/>
      <c r="S823" s="16"/>
      <c r="T823" s="12"/>
      <c r="U823" s="21"/>
      <c r="V823" s="21"/>
      <c r="W823" s="21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</row>
    <row r="824" spans="1:39" ht="13.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29"/>
      <c r="O824" s="16"/>
      <c r="P824" s="16"/>
      <c r="Q824" s="16"/>
      <c r="R824" s="16"/>
      <c r="S824" s="16"/>
      <c r="T824" s="12"/>
      <c r="U824" s="21"/>
      <c r="V824" s="21"/>
      <c r="W824" s="21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</row>
    <row r="825" spans="1:39" ht="13.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29"/>
      <c r="O825" s="16"/>
      <c r="P825" s="16"/>
      <c r="Q825" s="16"/>
      <c r="R825" s="16"/>
      <c r="S825" s="16"/>
      <c r="T825" s="12"/>
      <c r="U825" s="21"/>
      <c r="V825" s="21"/>
      <c r="W825" s="21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</row>
    <row r="826" spans="1:39" ht="13.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29"/>
      <c r="O826" s="16"/>
      <c r="P826" s="16"/>
      <c r="Q826" s="16"/>
      <c r="R826" s="16"/>
      <c r="S826" s="16"/>
      <c r="T826" s="12"/>
      <c r="U826" s="21"/>
      <c r="V826" s="21"/>
      <c r="W826" s="21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</row>
    <row r="827" spans="1:39" ht="13.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29"/>
      <c r="O827" s="16"/>
      <c r="P827" s="16"/>
      <c r="Q827" s="16"/>
      <c r="R827" s="16"/>
      <c r="S827" s="16"/>
      <c r="T827" s="12"/>
      <c r="U827" s="21"/>
      <c r="V827" s="21"/>
      <c r="W827" s="21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</row>
    <row r="828" spans="1:39" ht="13.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29"/>
      <c r="O828" s="16"/>
      <c r="P828" s="16"/>
      <c r="Q828" s="16"/>
      <c r="R828" s="16"/>
      <c r="S828" s="16"/>
      <c r="T828" s="12"/>
      <c r="U828" s="21"/>
      <c r="V828" s="21"/>
      <c r="W828" s="21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</row>
    <row r="829" spans="1:39" ht="13.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29"/>
      <c r="O829" s="16"/>
      <c r="P829" s="16"/>
      <c r="Q829" s="16"/>
      <c r="R829" s="16"/>
      <c r="S829" s="16"/>
      <c r="T829" s="12"/>
      <c r="U829" s="21"/>
      <c r="V829" s="21"/>
      <c r="W829" s="21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</row>
    <row r="830" spans="1:39" ht="13.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29"/>
      <c r="O830" s="16"/>
      <c r="P830" s="16"/>
      <c r="Q830" s="16"/>
      <c r="R830" s="16"/>
      <c r="S830" s="16"/>
      <c r="T830" s="12"/>
      <c r="U830" s="21"/>
      <c r="V830" s="21"/>
      <c r="W830" s="21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</row>
    <row r="831" spans="1:39" ht="13.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29"/>
      <c r="O831" s="16"/>
      <c r="P831" s="16"/>
      <c r="Q831" s="16"/>
      <c r="R831" s="16"/>
      <c r="S831" s="16"/>
      <c r="T831" s="12"/>
      <c r="U831" s="21"/>
      <c r="V831" s="21"/>
      <c r="W831" s="21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</row>
    <row r="832" spans="1:39" ht="13.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29"/>
      <c r="O832" s="16"/>
      <c r="P832" s="16"/>
      <c r="Q832" s="16"/>
      <c r="R832" s="16"/>
      <c r="S832" s="16"/>
      <c r="T832" s="12"/>
      <c r="U832" s="21"/>
      <c r="V832" s="21"/>
      <c r="W832" s="21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</row>
    <row r="833" spans="1:39" ht="13.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29"/>
      <c r="O833" s="16"/>
      <c r="P833" s="16"/>
      <c r="Q833" s="16"/>
      <c r="R833" s="16"/>
      <c r="S833" s="16"/>
      <c r="T833" s="12"/>
      <c r="U833" s="21"/>
      <c r="V833" s="21"/>
      <c r="W833" s="21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</row>
    <row r="834" spans="1:39" ht="13.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29"/>
      <c r="O834" s="16"/>
      <c r="P834" s="16"/>
      <c r="Q834" s="16"/>
      <c r="R834" s="16"/>
      <c r="S834" s="16"/>
      <c r="T834" s="12"/>
      <c r="U834" s="21"/>
      <c r="V834" s="21"/>
      <c r="W834" s="21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</row>
    <row r="835" spans="1:39" ht="13.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29"/>
      <c r="O835" s="16"/>
      <c r="P835" s="16"/>
      <c r="Q835" s="16"/>
      <c r="R835" s="16"/>
      <c r="S835" s="16"/>
      <c r="T835" s="12"/>
      <c r="U835" s="21"/>
      <c r="V835" s="21"/>
      <c r="W835" s="21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</row>
    <row r="836" spans="1:39" ht="13.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29"/>
      <c r="O836" s="16"/>
      <c r="P836" s="16"/>
      <c r="Q836" s="16"/>
      <c r="R836" s="16"/>
      <c r="S836" s="16"/>
      <c r="T836" s="12"/>
      <c r="U836" s="21"/>
      <c r="V836" s="21"/>
      <c r="W836" s="21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</row>
    <row r="837" spans="1:39" ht="13.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29"/>
      <c r="O837" s="16"/>
      <c r="P837" s="16"/>
      <c r="Q837" s="16"/>
      <c r="R837" s="16"/>
      <c r="S837" s="16"/>
      <c r="T837" s="12"/>
      <c r="U837" s="21"/>
      <c r="V837" s="21"/>
      <c r="W837" s="21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</row>
    <row r="838" spans="1:39" ht="13.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29"/>
      <c r="O838" s="16"/>
      <c r="P838" s="16"/>
      <c r="Q838" s="16"/>
      <c r="R838" s="16"/>
      <c r="S838" s="16"/>
      <c r="T838" s="12"/>
      <c r="U838" s="21"/>
      <c r="V838" s="21"/>
      <c r="W838" s="21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</row>
    <row r="839" spans="1:39" ht="13.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29"/>
      <c r="O839" s="16"/>
      <c r="P839" s="16"/>
      <c r="Q839" s="16"/>
      <c r="R839" s="16"/>
      <c r="S839" s="16"/>
      <c r="T839" s="12"/>
      <c r="U839" s="21"/>
      <c r="V839" s="21"/>
      <c r="W839" s="21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</row>
    <row r="840" spans="1:39" ht="13.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29"/>
      <c r="O840" s="16"/>
      <c r="P840" s="16"/>
      <c r="Q840" s="16"/>
      <c r="R840" s="16"/>
      <c r="S840" s="16"/>
      <c r="T840" s="12"/>
      <c r="U840" s="21"/>
      <c r="V840" s="21"/>
      <c r="W840" s="21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</row>
    <row r="841" spans="1:39" ht="13.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29"/>
      <c r="O841" s="16"/>
      <c r="P841" s="16"/>
      <c r="Q841" s="16"/>
      <c r="R841" s="16"/>
      <c r="S841" s="16"/>
      <c r="T841" s="12"/>
      <c r="U841" s="21"/>
      <c r="V841" s="21"/>
      <c r="W841" s="21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</row>
    <row r="842" spans="1:39" ht="13.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29"/>
      <c r="O842" s="16"/>
      <c r="P842" s="16"/>
      <c r="Q842" s="16"/>
      <c r="R842" s="16"/>
      <c r="S842" s="16"/>
      <c r="T842" s="12"/>
      <c r="U842" s="21"/>
      <c r="V842" s="21"/>
      <c r="W842" s="21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</row>
    <row r="843" spans="1:39" ht="13.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29"/>
      <c r="O843" s="16"/>
      <c r="P843" s="16"/>
      <c r="Q843" s="16"/>
      <c r="R843" s="16"/>
      <c r="S843" s="16"/>
      <c r="T843" s="12"/>
      <c r="U843" s="21"/>
      <c r="V843" s="21"/>
      <c r="W843" s="21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</row>
    <row r="844" spans="1:39" ht="13.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29"/>
      <c r="O844" s="16"/>
      <c r="P844" s="16"/>
      <c r="Q844" s="16"/>
      <c r="R844" s="16"/>
      <c r="S844" s="16"/>
      <c r="T844" s="12"/>
      <c r="U844" s="21"/>
      <c r="V844" s="21"/>
      <c r="W844" s="21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</row>
    <row r="845" spans="1:39" ht="13.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29"/>
      <c r="O845" s="16"/>
      <c r="P845" s="16"/>
      <c r="Q845" s="16"/>
      <c r="R845" s="16"/>
      <c r="S845" s="16"/>
      <c r="T845" s="12"/>
      <c r="U845" s="21"/>
      <c r="V845" s="21"/>
      <c r="W845" s="21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</row>
    <row r="846" spans="1:39" ht="13.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29"/>
      <c r="O846" s="16"/>
      <c r="P846" s="16"/>
      <c r="Q846" s="16"/>
      <c r="R846" s="16"/>
      <c r="S846" s="16"/>
      <c r="T846" s="12"/>
      <c r="U846" s="21"/>
      <c r="V846" s="21"/>
      <c r="W846" s="21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</row>
    <row r="847" spans="1:39" ht="13.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29"/>
      <c r="O847" s="16"/>
      <c r="P847" s="16"/>
      <c r="Q847" s="16"/>
      <c r="R847" s="16"/>
      <c r="S847" s="16"/>
      <c r="T847" s="12"/>
      <c r="U847" s="21"/>
      <c r="V847" s="21"/>
      <c r="W847" s="21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</row>
    <row r="848" spans="1:39" ht="13.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29"/>
      <c r="O848" s="16"/>
      <c r="P848" s="16"/>
      <c r="Q848" s="16"/>
      <c r="R848" s="16"/>
      <c r="S848" s="16"/>
      <c r="T848" s="12"/>
      <c r="U848" s="21"/>
      <c r="V848" s="21"/>
      <c r="W848" s="21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</row>
    <row r="849" spans="1:39" ht="13.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29"/>
      <c r="O849" s="16"/>
      <c r="P849" s="16"/>
      <c r="Q849" s="16"/>
      <c r="R849" s="16"/>
      <c r="S849" s="16"/>
      <c r="T849" s="12"/>
      <c r="U849" s="21"/>
      <c r="V849" s="21"/>
      <c r="W849" s="21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</row>
    <row r="850" spans="1:39" ht="13.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29"/>
      <c r="O850" s="16"/>
      <c r="P850" s="16"/>
      <c r="Q850" s="16"/>
      <c r="R850" s="16"/>
      <c r="S850" s="16"/>
      <c r="T850" s="12"/>
      <c r="U850" s="21"/>
      <c r="V850" s="21"/>
      <c r="W850" s="21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</row>
    <row r="851" spans="1:39" ht="13.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29"/>
      <c r="O851" s="16"/>
      <c r="P851" s="16"/>
      <c r="Q851" s="16"/>
      <c r="R851" s="16"/>
      <c r="S851" s="16"/>
      <c r="T851" s="12"/>
      <c r="U851" s="21"/>
      <c r="V851" s="21"/>
      <c r="W851" s="21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</row>
    <row r="852" spans="1:39" ht="13.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29"/>
      <c r="O852" s="16"/>
      <c r="P852" s="16"/>
      <c r="Q852" s="16"/>
      <c r="R852" s="16"/>
      <c r="S852" s="16"/>
      <c r="T852" s="12"/>
      <c r="U852" s="21"/>
      <c r="V852" s="21"/>
      <c r="W852" s="21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</row>
    <row r="853" spans="1:39" ht="13.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29"/>
      <c r="O853" s="16"/>
      <c r="P853" s="16"/>
      <c r="Q853" s="16"/>
      <c r="R853" s="16"/>
      <c r="S853" s="16"/>
      <c r="T853" s="12"/>
      <c r="U853" s="21"/>
      <c r="V853" s="21"/>
      <c r="W853" s="21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</row>
    <row r="854" spans="1:39" ht="13.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29"/>
      <c r="O854" s="16"/>
      <c r="P854" s="16"/>
      <c r="Q854" s="16"/>
      <c r="R854" s="16"/>
      <c r="S854" s="16"/>
      <c r="T854" s="12"/>
      <c r="U854" s="21"/>
      <c r="V854" s="21"/>
      <c r="W854" s="21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</row>
    <row r="855" spans="1:39" ht="13.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29"/>
      <c r="O855" s="16"/>
      <c r="P855" s="16"/>
      <c r="Q855" s="16"/>
      <c r="R855" s="16"/>
      <c r="S855" s="16"/>
      <c r="T855" s="12"/>
      <c r="U855" s="21"/>
      <c r="V855" s="21"/>
      <c r="W855" s="21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</row>
    <row r="856" spans="1:39" ht="13.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29"/>
      <c r="O856" s="16"/>
      <c r="P856" s="16"/>
      <c r="Q856" s="16"/>
      <c r="R856" s="16"/>
      <c r="S856" s="16"/>
      <c r="T856" s="12"/>
      <c r="U856" s="21"/>
      <c r="V856" s="21"/>
      <c r="W856" s="21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</row>
    <row r="857" spans="1:39" ht="13.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29"/>
      <c r="O857" s="16"/>
      <c r="P857" s="16"/>
      <c r="Q857" s="16"/>
      <c r="R857" s="16"/>
      <c r="S857" s="16"/>
      <c r="T857" s="12"/>
      <c r="U857" s="21"/>
      <c r="V857" s="21"/>
      <c r="W857" s="21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</row>
    <row r="858" spans="1:39" ht="13.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29"/>
      <c r="O858" s="16"/>
      <c r="P858" s="16"/>
      <c r="Q858" s="16"/>
      <c r="R858" s="16"/>
      <c r="S858" s="16"/>
      <c r="T858" s="12"/>
      <c r="U858" s="21"/>
      <c r="V858" s="21"/>
      <c r="W858" s="21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</row>
    <row r="859" spans="1:39" ht="13.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29"/>
      <c r="O859" s="16"/>
      <c r="P859" s="16"/>
      <c r="Q859" s="16"/>
      <c r="R859" s="16"/>
      <c r="S859" s="16"/>
      <c r="T859" s="12"/>
      <c r="U859" s="21"/>
      <c r="V859" s="21"/>
      <c r="W859" s="21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</row>
    <row r="860" spans="1:39" ht="13.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29"/>
      <c r="O860" s="16"/>
      <c r="P860" s="16"/>
      <c r="Q860" s="16"/>
      <c r="R860" s="16"/>
      <c r="S860" s="16"/>
      <c r="T860" s="12"/>
      <c r="U860" s="21"/>
      <c r="V860" s="21"/>
      <c r="W860" s="21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</row>
    <row r="861" spans="1:39" ht="13.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29"/>
      <c r="O861" s="16"/>
      <c r="P861" s="16"/>
      <c r="Q861" s="16"/>
      <c r="R861" s="16"/>
      <c r="S861" s="16"/>
      <c r="T861" s="12"/>
      <c r="U861" s="21"/>
      <c r="V861" s="21"/>
      <c r="W861" s="21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</row>
    <row r="862" spans="1:39" ht="13.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29"/>
      <c r="O862" s="16"/>
      <c r="P862" s="16"/>
      <c r="Q862" s="16"/>
      <c r="R862" s="16"/>
      <c r="S862" s="16"/>
      <c r="T862" s="12"/>
      <c r="U862" s="21"/>
      <c r="V862" s="21"/>
      <c r="W862" s="21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</row>
    <row r="863" spans="1:39" ht="13.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29"/>
      <c r="O863" s="16"/>
      <c r="P863" s="16"/>
      <c r="Q863" s="16"/>
      <c r="R863" s="16"/>
      <c r="S863" s="16"/>
      <c r="T863" s="12"/>
      <c r="U863" s="21"/>
      <c r="V863" s="21"/>
      <c r="W863" s="21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</row>
    <row r="864" spans="1:39" ht="13.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29"/>
      <c r="O864" s="16"/>
      <c r="P864" s="16"/>
      <c r="Q864" s="16"/>
      <c r="R864" s="16"/>
      <c r="S864" s="16"/>
      <c r="T864" s="12"/>
      <c r="U864" s="21"/>
      <c r="V864" s="21"/>
      <c r="W864" s="21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</row>
    <row r="865" spans="1:39" ht="13.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29"/>
      <c r="O865" s="16"/>
      <c r="P865" s="16"/>
      <c r="Q865" s="16"/>
      <c r="R865" s="16"/>
      <c r="S865" s="16"/>
      <c r="T865" s="12"/>
      <c r="U865" s="21"/>
      <c r="V865" s="21"/>
      <c r="W865" s="21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</row>
    <row r="866" spans="1:39" ht="13.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29"/>
      <c r="O866" s="16"/>
      <c r="P866" s="16"/>
      <c r="Q866" s="16"/>
      <c r="R866" s="16"/>
      <c r="S866" s="16"/>
      <c r="T866" s="12"/>
      <c r="U866" s="21"/>
      <c r="V866" s="21"/>
      <c r="W866" s="21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</row>
    <row r="867" spans="1:39" ht="13.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29"/>
      <c r="O867" s="16"/>
      <c r="P867" s="16"/>
      <c r="Q867" s="16"/>
      <c r="R867" s="16"/>
      <c r="S867" s="16"/>
      <c r="T867" s="12"/>
      <c r="U867" s="21"/>
      <c r="V867" s="21"/>
      <c r="W867" s="21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</row>
    <row r="868" spans="1:39" ht="13.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29"/>
      <c r="O868" s="16"/>
      <c r="P868" s="16"/>
      <c r="Q868" s="16"/>
      <c r="R868" s="16"/>
      <c r="S868" s="16"/>
      <c r="T868" s="12"/>
      <c r="U868" s="21"/>
      <c r="V868" s="21"/>
      <c r="W868" s="21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</row>
    <row r="869" spans="1:39" ht="13.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29"/>
      <c r="O869" s="16"/>
      <c r="P869" s="16"/>
      <c r="Q869" s="16"/>
      <c r="R869" s="16"/>
      <c r="S869" s="16"/>
      <c r="T869" s="12"/>
      <c r="U869" s="21"/>
      <c r="V869" s="21"/>
      <c r="W869" s="21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</row>
    <row r="870" spans="1:39" ht="13.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29"/>
      <c r="O870" s="16"/>
      <c r="P870" s="16"/>
      <c r="Q870" s="16"/>
      <c r="R870" s="16"/>
      <c r="S870" s="16"/>
      <c r="T870" s="12"/>
      <c r="U870" s="21"/>
      <c r="V870" s="21"/>
      <c r="W870" s="21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</row>
    <row r="871" spans="1:39" ht="13.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29"/>
      <c r="O871" s="16"/>
      <c r="P871" s="16"/>
      <c r="Q871" s="16"/>
      <c r="R871" s="16"/>
      <c r="S871" s="16"/>
      <c r="T871" s="12"/>
      <c r="U871" s="21"/>
      <c r="V871" s="21"/>
      <c r="W871" s="21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</row>
    <row r="872" spans="1:39" ht="13.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29"/>
      <c r="O872" s="16"/>
      <c r="P872" s="16"/>
      <c r="Q872" s="16"/>
      <c r="R872" s="16"/>
      <c r="S872" s="16"/>
      <c r="T872" s="12"/>
      <c r="U872" s="21"/>
      <c r="V872" s="21"/>
      <c r="W872" s="21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</row>
    <row r="873" spans="1:39" ht="13.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29"/>
      <c r="O873" s="16"/>
      <c r="P873" s="16"/>
      <c r="Q873" s="16"/>
      <c r="R873" s="16"/>
      <c r="S873" s="16"/>
      <c r="T873" s="12"/>
      <c r="U873" s="21"/>
      <c r="V873" s="21"/>
      <c r="W873" s="21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</row>
    <row r="874" spans="1:39" ht="13.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29"/>
      <c r="O874" s="16"/>
      <c r="P874" s="16"/>
      <c r="Q874" s="16"/>
      <c r="R874" s="16"/>
      <c r="S874" s="16"/>
      <c r="T874" s="12"/>
      <c r="U874" s="21"/>
      <c r="V874" s="21"/>
      <c r="W874" s="21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</row>
    <row r="875" spans="1:39" ht="13.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29"/>
      <c r="O875" s="16"/>
      <c r="P875" s="16"/>
      <c r="Q875" s="16"/>
      <c r="R875" s="16"/>
      <c r="S875" s="16"/>
      <c r="T875" s="12"/>
      <c r="U875" s="21"/>
      <c r="V875" s="21"/>
      <c r="W875" s="21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</row>
    <row r="876" spans="1:39" ht="13.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29"/>
      <c r="O876" s="16"/>
      <c r="P876" s="16"/>
      <c r="Q876" s="16"/>
      <c r="R876" s="16"/>
      <c r="S876" s="16"/>
      <c r="T876" s="12"/>
      <c r="U876" s="21"/>
      <c r="V876" s="21"/>
      <c r="W876" s="21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</row>
    <row r="877" spans="1:39" ht="13.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29"/>
      <c r="O877" s="16"/>
      <c r="P877" s="16"/>
      <c r="Q877" s="16"/>
      <c r="R877" s="16"/>
      <c r="S877" s="16"/>
      <c r="T877" s="12"/>
      <c r="U877" s="21"/>
      <c r="V877" s="21"/>
      <c r="W877" s="21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</row>
    <row r="878" spans="1:39" ht="13.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29"/>
      <c r="O878" s="16"/>
      <c r="P878" s="16"/>
      <c r="Q878" s="16"/>
      <c r="R878" s="16"/>
      <c r="S878" s="16"/>
      <c r="T878" s="12"/>
      <c r="U878" s="21"/>
      <c r="V878" s="21"/>
      <c r="W878" s="21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</row>
    <row r="879" spans="1:39" ht="13.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29"/>
      <c r="O879" s="16"/>
      <c r="P879" s="16"/>
      <c r="Q879" s="16"/>
      <c r="R879" s="16"/>
      <c r="S879" s="16"/>
      <c r="T879" s="12"/>
      <c r="U879" s="21"/>
      <c r="V879" s="21"/>
      <c r="W879" s="21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</row>
    <row r="880" spans="1:39" ht="13.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29"/>
      <c r="O880" s="16"/>
      <c r="P880" s="16"/>
      <c r="Q880" s="16"/>
      <c r="R880" s="16"/>
      <c r="S880" s="16"/>
      <c r="T880" s="12"/>
      <c r="U880" s="21"/>
      <c r="V880" s="21"/>
      <c r="W880" s="21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</row>
    <row r="881" spans="1:39" ht="13.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29"/>
      <c r="O881" s="16"/>
      <c r="P881" s="16"/>
      <c r="Q881" s="16"/>
      <c r="R881" s="16"/>
      <c r="S881" s="16"/>
      <c r="T881" s="12"/>
      <c r="U881" s="21"/>
      <c r="V881" s="21"/>
      <c r="W881" s="21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</row>
    <row r="882" spans="1:39" ht="13.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29"/>
      <c r="O882" s="16"/>
      <c r="P882" s="16"/>
      <c r="Q882" s="16"/>
      <c r="R882" s="16"/>
      <c r="S882" s="16"/>
      <c r="T882" s="12"/>
      <c r="U882" s="21"/>
      <c r="V882" s="21"/>
      <c r="W882" s="21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</row>
    <row r="883" spans="1:39" ht="13.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29"/>
      <c r="O883" s="16"/>
      <c r="P883" s="16"/>
      <c r="Q883" s="16"/>
      <c r="R883" s="16"/>
      <c r="S883" s="16"/>
      <c r="T883" s="12"/>
      <c r="U883" s="21"/>
      <c r="V883" s="21"/>
      <c r="W883" s="21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</row>
    <row r="884" spans="1:39" ht="13.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29"/>
      <c r="O884" s="16"/>
      <c r="P884" s="16"/>
      <c r="Q884" s="16"/>
      <c r="R884" s="16"/>
      <c r="S884" s="16"/>
      <c r="T884" s="12"/>
      <c r="U884" s="21"/>
      <c r="V884" s="21"/>
      <c r="W884" s="21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</row>
    <row r="885" spans="1:39" ht="13.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29"/>
      <c r="O885" s="16"/>
      <c r="P885" s="16"/>
      <c r="Q885" s="16"/>
      <c r="R885" s="16"/>
      <c r="S885" s="16"/>
      <c r="T885" s="12"/>
      <c r="U885" s="21"/>
      <c r="V885" s="21"/>
      <c r="W885" s="21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</row>
    <row r="886" spans="1:39" ht="13.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29"/>
      <c r="O886" s="16"/>
      <c r="P886" s="16"/>
      <c r="Q886" s="16"/>
      <c r="R886" s="16"/>
      <c r="S886" s="16"/>
      <c r="T886" s="12"/>
      <c r="U886" s="21"/>
      <c r="V886" s="21"/>
      <c r="W886" s="21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</row>
    <row r="887" spans="1:39" ht="13.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29"/>
      <c r="O887" s="16"/>
      <c r="P887" s="16"/>
      <c r="Q887" s="16"/>
      <c r="R887" s="16"/>
      <c r="S887" s="16"/>
      <c r="T887" s="12"/>
      <c r="U887" s="21"/>
      <c r="V887" s="21"/>
      <c r="W887" s="21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</row>
    <row r="888" spans="1:39" ht="13.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29"/>
      <c r="O888" s="16"/>
      <c r="P888" s="16"/>
      <c r="Q888" s="16"/>
      <c r="R888" s="16"/>
      <c r="S888" s="16"/>
      <c r="T888" s="12"/>
      <c r="U888" s="21"/>
      <c r="V888" s="21"/>
      <c r="W888" s="21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</row>
    <row r="889" spans="1:39" ht="13.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29"/>
      <c r="O889" s="16"/>
      <c r="P889" s="16"/>
      <c r="Q889" s="16"/>
      <c r="R889" s="16"/>
      <c r="S889" s="16"/>
      <c r="T889" s="12"/>
      <c r="U889" s="21"/>
      <c r="V889" s="21"/>
      <c r="W889" s="21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</row>
    <row r="890" spans="1:39" ht="13.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29"/>
      <c r="O890" s="16"/>
      <c r="P890" s="16"/>
      <c r="Q890" s="16"/>
      <c r="R890" s="16"/>
      <c r="S890" s="16"/>
      <c r="T890" s="12"/>
      <c r="U890" s="21"/>
      <c r="V890" s="21"/>
      <c r="W890" s="21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</row>
    <row r="891" spans="1:39" ht="13.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29"/>
      <c r="O891" s="16"/>
      <c r="P891" s="16"/>
      <c r="Q891" s="16"/>
      <c r="R891" s="16"/>
      <c r="S891" s="16"/>
      <c r="T891" s="12"/>
      <c r="U891" s="21"/>
      <c r="V891" s="21"/>
      <c r="W891" s="21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</row>
    <row r="892" spans="1:39" ht="13.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29"/>
      <c r="O892" s="16"/>
      <c r="P892" s="16"/>
      <c r="Q892" s="16"/>
      <c r="R892" s="16"/>
      <c r="S892" s="16"/>
      <c r="T892" s="12"/>
      <c r="U892" s="21"/>
      <c r="V892" s="21"/>
      <c r="W892" s="21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</row>
    <row r="893" spans="1:39" ht="13.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29"/>
      <c r="O893" s="16"/>
      <c r="P893" s="16"/>
      <c r="Q893" s="16"/>
      <c r="R893" s="16"/>
      <c r="S893" s="16"/>
      <c r="T893" s="12"/>
      <c r="U893" s="21"/>
      <c r="V893" s="21"/>
      <c r="W893" s="21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</row>
    <row r="894" spans="1:39" ht="13.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29"/>
      <c r="O894" s="16"/>
      <c r="P894" s="16"/>
      <c r="Q894" s="16"/>
      <c r="R894" s="16"/>
      <c r="S894" s="16"/>
      <c r="T894" s="12"/>
      <c r="U894" s="21"/>
      <c r="V894" s="21"/>
      <c r="W894" s="21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</row>
    <row r="895" spans="1:39" ht="13.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29"/>
      <c r="O895" s="16"/>
      <c r="P895" s="16"/>
      <c r="Q895" s="16"/>
      <c r="R895" s="16"/>
      <c r="S895" s="16"/>
      <c r="T895" s="12"/>
      <c r="U895" s="21"/>
      <c r="V895" s="21"/>
      <c r="W895" s="21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</row>
    <row r="896" spans="1:39" ht="13.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29"/>
      <c r="O896" s="16"/>
      <c r="P896" s="16"/>
      <c r="Q896" s="16"/>
      <c r="R896" s="16"/>
      <c r="S896" s="16"/>
      <c r="T896" s="12"/>
      <c r="U896" s="21"/>
      <c r="V896" s="21"/>
      <c r="W896" s="21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</row>
    <row r="897" spans="1:39" ht="13.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29"/>
      <c r="O897" s="16"/>
      <c r="P897" s="16"/>
      <c r="Q897" s="16"/>
      <c r="R897" s="16"/>
      <c r="S897" s="16"/>
      <c r="T897" s="12"/>
      <c r="U897" s="21"/>
      <c r="V897" s="21"/>
      <c r="W897" s="21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</row>
    <row r="898" spans="1:39" ht="13.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29"/>
      <c r="O898" s="16"/>
      <c r="P898" s="16"/>
      <c r="Q898" s="16"/>
      <c r="R898" s="16"/>
      <c r="S898" s="16"/>
      <c r="T898" s="12"/>
      <c r="U898" s="21"/>
      <c r="V898" s="21"/>
      <c r="W898" s="21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</row>
    <row r="899" spans="1:39" ht="13.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29"/>
      <c r="O899" s="16"/>
      <c r="P899" s="16"/>
      <c r="Q899" s="16"/>
      <c r="R899" s="16"/>
      <c r="S899" s="16"/>
      <c r="T899" s="12"/>
      <c r="U899" s="21"/>
      <c r="V899" s="21"/>
      <c r="W899" s="21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</row>
    <row r="900" spans="1:39" ht="13.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29"/>
      <c r="O900" s="16"/>
      <c r="P900" s="16"/>
      <c r="Q900" s="16"/>
      <c r="R900" s="16"/>
      <c r="S900" s="16"/>
      <c r="T900" s="12"/>
      <c r="U900" s="21"/>
      <c r="V900" s="21"/>
      <c r="W900" s="21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</row>
    <row r="901" spans="1:39" ht="13.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29"/>
      <c r="O901" s="16"/>
      <c r="P901" s="16"/>
      <c r="Q901" s="16"/>
      <c r="R901" s="16"/>
      <c r="S901" s="16"/>
      <c r="T901" s="12"/>
      <c r="U901" s="21"/>
      <c r="V901" s="21"/>
      <c r="W901" s="21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</row>
    <row r="902" spans="1:39" ht="13.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29"/>
      <c r="O902" s="16"/>
      <c r="P902" s="16"/>
      <c r="Q902" s="16"/>
      <c r="R902" s="16"/>
      <c r="S902" s="16"/>
      <c r="T902" s="12"/>
      <c r="U902" s="21"/>
      <c r="V902" s="21"/>
      <c r="W902" s="21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</row>
    <row r="903" spans="1:39" ht="13.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29"/>
      <c r="O903" s="16"/>
      <c r="P903" s="16"/>
      <c r="Q903" s="16"/>
      <c r="R903" s="16"/>
      <c r="S903" s="16"/>
      <c r="T903" s="12"/>
      <c r="U903" s="21"/>
      <c r="V903" s="21"/>
      <c r="W903" s="21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</row>
    <row r="904" spans="1:39" ht="13.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29"/>
      <c r="O904" s="16"/>
      <c r="P904" s="16"/>
      <c r="Q904" s="16"/>
      <c r="R904" s="16"/>
      <c r="S904" s="16"/>
      <c r="T904" s="12"/>
      <c r="U904" s="21"/>
      <c r="V904" s="21"/>
      <c r="W904" s="21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</row>
    <row r="905" spans="1:39" ht="13.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29"/>
      <c r="O905" s="16"/>
      <c r="P905" s="16"/>
      <c r="Q905" s="16"/>
      <c r="R905" s="16"/>
      <c r="S905" s="16"/>
      <c r="T905" s="12"/>
      <c r="U905" s="21"/>
      <c r="V905" s="21"/>
      <c r="W905" s="21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</row>
    <row r="906" spans="1:39" ht="13.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29"/>
      <c r="O906" s="16"/>
      <c r="P906" s="16"/>
      <c r="Q906" s="16"/>
      <c r="R906" s="16"/>
      <c r="S906" s="16"/>
      <c r="T906" s="12"/>
      <c r="U906" s="21"/>
      <c r="V906" s="21"/>
      <c r="W906" s="21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</row>
    <row r="907" spans="1:39" ht="13.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29"/>
      <c r="O907" s="16"/>
      <c r="P907" s="16"/>
      <c r="Q907" s="16"/>
      <c r="R907" s="16"/>
      <c r="S907" s="16"/>
      <c r="T907" s="12"/>
      <c r="U907" s="21"/>
      <c r="V907" s="21"/>
      <c r="W907" s="21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</row>
    <row r="908" spans="1:39" ht="13.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29"/>
      <c r="O908" s="16"/>
      <c r="P908" s="16"/>
      <c r="Q908" s="16"/>
      <c r="R908" s="16"/>
      <c r="S908" s="16"/>
      <c r="T908" s="12"/>
      <c r="U908" s="21"/>
      <c r="V908" s="21"/>
      <c r="W908" s="21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</row>
    <row r="909" spans="1:39" ht="13.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29"/>
      <c r="O909" s="16"/>
      <c r="P909" s="16"/>
      <c r="Q909" s="16"/>
      <c r="R909" s="16"/>
      <c r="S909" s="16"/>
      <c r="T909" s="12"/>
      <c r="U909" s="21"/>
      <c r="V909" s="21"/>
      <c r="W909" s="21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</row>
    <row r="910" spans="1:39" ht="13.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29"/>
      <c r="O910" s="16"/>
      <c r="P910" s="16"/>
      <c r="Q910" s="16"/>
      <c r="R910" s="16"/>
      <c r="S910" s="16"/>
      <c r="T910" s="12"/>
      <c r="U910" s="21"/>
      <c r="V910" s="21"/>
      <c r="W910" s="21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</row>
    <row r="911" spans="1:39" ht="13.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29"/>
      <c r="O911" s="16"/>
      <c r="P911" s="16"/>
      <c r="Q911" s="16"/>
      <c r="R911" s="16"/>
      <c r="S911" s="16"/>
      <c r="T911" s="12"/>
      <c r="U911" s="21"/>
      <c r="V911" s="21"/>
      <c r="W911" s="21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</row>
    <row r="912" spans="1:39" ht="13.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29"/>
      <c r="O912" s="16"/>
      <c r="P912" s="16"/>
      <c r="Q912" s="16"/>
      <c r="R912" s="16"/>
      <c r="S912" s="16"/>
      <c r="T912" s="12"/>
      <c r="U912" s="21"/>
      <c r="V912" s="21"/>
      <c r="W912" s="21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</row>
    <row r="913" spans="1:39" ht="13.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29"/>
      <c r="O913" s="16"/>
      <c r="P913" s="16"/>
      <c r="Q913" s="16"/>
      <c r="R913" s="16"/>
      <c r="S913" s="16"/>
      <c r="T913" s="12"/>
      <c r="U913" s="21"/>
      <c r="V913" s="21"/>
      <c r="W913" s="21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</row>
    <row r="914" spans="1:39" ht="13.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29"/>
      <c r="O914" s="16"/>
      <c r="P914" s="16"/>
      <c r="Q914" s="16"/>
      <c r="R914" s="16"/>
      <c r="S914" s="16"/>
      <c r="T914" s="12"/>
      <c r="U914" s="21"/>
      <c r="V914" s="21"/>
      <c r="W914" s="21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</row>
    <row r="915" spans="1:39" ht="13.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29"/>
      <c r="O915" s="16"/>
      <c r="P915" s="16"/>
      <c r="Q915" s="16"/>
      <c r="R915" s="16"/>
      <c r="S915" s="16"/>
      <c r="T915" s="12"/>
      <c r="U915" s="21"/>
      <c r="V915" s="21"/>
      <c r="W915" s="21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</row>
    <row r="916" spans="1:39" ht="13.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29"/>
      <c r="O916" s="16"/>
      <c r="P916" s="16"/>
      <c r="Q916" s="16"/>
      <c r="R916" s="16"/>
      <c r="S916" s="16"/>
      <c r="T916" s="12"/>
      <c r="U916" s="21"/>
      <c r="V916" s="21"/>
      <c r="W916" s="21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</row>
    <row r="917" spans="1:39" ht="13.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29"/>
      <c r="O917" s="16"/>
      <c r="P917" s="16"/>
      <c r="Q917" s="16"/>
      <c r="R917" s="16"/>
      <c r="S917" s="16"/>
      <c r="T917" s="12"/>
      <c r="U917" s="21"/>
      <c r="V917" s="21"/>
      <c r="W917" s="21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</row>
    <row r="918" spans="1:39" ht="13.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29"/>
      <c r="O918" s="16"/>
      <c r="P918" s="16"/>
      <c r="Q918" s="16"/>
      <c r="R918" s="16"/>
      <c r="S918" s="16"/>
      <c r="T918" s="12"/>
      <c r="U918" s="21"/>
      <c r="V918" s="21"/>
      <c r="W918" s="21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</row>
    <row r="919" spans="1:39" ht="13.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29"/>
      <c r="O919" s="16"/>
      <c r="P919" s="16"/>
      <c r="Q919" s="16"/>
      <c r="R919" s="16"/>
      <c r="S919" s="16"/>
      <c r="T919" s="12"/>
      <c r="U919" s="21"/>
      <c r="V919" s="21"/>
      <c r="W919" s="21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</row>
    <row r="920" spans="1:39" ht="13.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29"/>
      <c r="O920" s="16"/>
      <c r="P920" s="16"/>
      <c r="Q920" s="16"/>
      <c r="R920" s="16"/>
      <c r="S920" s="16"/>
      <c r="T920" s="12"/>
      <c r="U920" s="21"/>
      <c r="V920" s="21"/>
      <c r="W920" s="21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</row>
    <row r="921" spans="1:39" ht="13.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29"/>
      <c r="O921" s="16"/>
      <c r="P921" s="16"/>
      <c r="Q921" s="16"/>
      <c r="R921" s="16"/>
      <c r="S921" s="16"/>
      <c r="T921" s="12"/>
      <c r="U921" s="21"/>
      <c r="V921" s="21"/>
      <c r="W921" s="21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</row>
    <row r="922" spans="1:39" ht="13.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29"/>
      <c r="O922" s="16"/>
      <c r="P922" s="16"/>
      <c r="Q922" s="16"/>
      <c r="R922" s="16"/>
      <c r="S922" s="16"/>
      <c r="T922" s="12"/>
      <c r="U922" s="21"/>
      <c r="V922" s="21"/>
      <c r="W922" s="21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</row>
    <row r="923" spans="1:39" ht="13.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29"/>
      <c r="O923" s="16"/>
      <c r="P923" s="16"/>
      <c r="Q923" s="16"/>
      <c r="R923" s="16"/>
      <c r="S923" s="16"/>
      <c r="T923" s="12"/>
      <c r="U923" s="21"/>
      <c r="V923" s="21"/>
      <c r="W923" s="21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</row>
    <row r="924" spans="1:39" ht="13.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29"/>
      <c r="O924" s="16"/>
      <c r="P924" s="16"/>
      <c r="Q924" s="16"/>
      <c r="R924" s="16"/>
      <c r="S924" s="16"/>
      <c r="T924" s="12"/>
      <c r="U924" s="21"/>
      <c r="V924" s="21"/>
      <c r="W924" s="21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</row>
    <row r="925" spans="1:39" ht="13.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29"/>
      <c r="O925" s="16"/>
      <c r="P925" s="16"/>
      <c r="Q925" s="16"/>
      <c r="R925" s="16"/>
      <c r="S925" s="16"/>
      <c r="T925" s="12"/>
      <c r="U925" s="21"/>
      <c r="V925" s="21"/>
      <c r="W925" s="21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</row>
    <row r="926" spans="1:39" ht="13.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29"/>
      <c r="O926" s="16"/>
      <c r="P926" s="16"/>
      <c r="Q926" s="16"/>
      <c r="R926" s="16"/>
      <c r="S926" s="16"/>
      <c r="T926" s="12"/>
      <c r="U926" s="21"/>
      <c r="V926" s="21"/>
      <c r="W926" s="21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</row>
    <row r="927" spans="1:39" ht="13.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29"/>
      <c r="O927" s="16"/>
      <c r="P927" s="16"/>
      <c r="Q927" s="16"/>
      <c r="R927" s="16"/>
      <c r="S927" s="16"/>
      <c r="T927" s="12"/>
      <c r="U927" s="21"/>
      <c r="V927" s="21"/>
      <c r="W927" s="21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</row>
    <row r="928" spans="1:39" ht="13.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29"/>
      <c r="O928" s="16"/>
      <c r="P928" s="16"/>
      <c r="Q928" s="16"/>
      <c r="R928" s="16"/>
      <c r="S928" s="16"/>
      <c r="T928" s="12"/>
      <c r="U928" s="21"/>
      <c r="V928" s="21"/>
      <c r="W928" s="21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</row>
    <row r="929" spans="1:39" ht="13.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29"/>
      <c r="O929" s="16"/>
      <c r="P929" s="16"/>
      <c r="Q929" s="16"/>
      <c r="R929" s="16"/>
      <c r="S929" s="16"/>
      <c r="T929" s="12"/>
      <c r="U929" s="21"/>
      <c r="V929" s="21"/>
      <c r="W929" s="21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</row>
    <row r="930" spans="1:39" ht="13.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29"/>
      <c r="O930" s="16"/>
      <c r="P930" s="16"/>
      <c r="Q930" s="16"/>
      <c r="R930" s="16"/>
      <c r="S930" s="16"/>
      <c r="T930" s="12"/>
      <c r="U930" s="21"/>
      <c r="V930" s="21"/>
      <c r="W930" s="21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</row>
    <row r="931" spans="1:39" ht="13.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29"/>
      <c r="O931" s="16"/>
      <c r="P931" s="16"/>
      <c r="Q931" s="16"/>
      <c r="R931" s="16"/>
      <c r="S931" s="16"/>
      <c r="T931" s="12"/>
      <c r="U931" s="21"/>
      <c r="V931" s="21"/>
      <c r="W931" s="21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</row>
    <row r="932" spans="1:39" ht="13.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29"/>
      <c r="O932" s="16"/>
      <c r="P932" s="16"/>
      <c r="Q932" s="16"/>
      <c r="R932" s="16"/>
      <c r="S932" s="16"/>
      <c r="T932" s="12"/>
      <c r="U932" s="21"/>
      <c r="V932" s="21"/>
      <c r="W932" s="21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</row>
    <row r="933" spans="1:39" ht="13.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29"/>
      <c r="O933" s="16"/>
      <c r="P933" s="16"/>
      <c r="Q933" s="16"/>
      <c r="R933" s="16"/>
      <c r="S933" s="16"/>
      <c r="T933" s="12"/>
      <c r="U933" s="21"/>
      <c r="V933" s="21"/>
      <c r="W933" s="21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</row>
    <row r="934" spans="1:39" ht="13.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29"/>
      <c r="O934" s="16"/>
      <c r="P934" s="16"/>
      <c r="Q934" s="16"/>
      <c r="R934" s="16"/>
      <c r="S934" s="16"/>
      <c r="T934" s="12"/>
      <c r="U934" s="21"/>
      <c r="V934" s="21"/>
      <c r="W934" s="21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</row>
    <row r="935" spans="1:39" ht="13.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29"/>
      <c r="O935" s="16"/>
      <c r="P935" s="16"/>
      <c r="Q935" s="16"/>
      <c r="R935" s="16"/>
      <c r="S935" s="16"/>
      <c r="T935" s="12"/>
      <c r="U935" s="21"/>
      <c r="V935" s="21"/>
      <c r="W935" s="21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</row>
    <row r="936" spans="1:39" ht="13.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29"/>
      <c r="O936" s="16"/>
      <c r="P936" s="16"/>
      <c r="Q936" s="16"/>
      <c r="R936" s="16"/>
      <c r="S936" s="16"/>
      <c r="T936" s="12"/>
      <c r="U936" s="21"/>
      <c r="V936" s="21"/>
      <c r="W936" s="21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</row>
    <row r="937" spans="1:39" ht="13.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29"/>
      <c r="O937" s="16"/>
      <c r="P937" s="16"/>
      <c r="Q937" s="16"/>
      <c r="R937" s="16"/>
      <c r="S937" s="16"/>
      <c r="T937" s="12"/>
      <c r="U937" s="21"/>
      <c r="V937" s="21"/>
      <c r="W937" s="21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</row>
    <row r="938" spans="1:39" ht="13.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29"/>
      <c r="O938" s="16"/>
      <c r="P938" s="16"/>
      <c r="Q938" s="16"/>
      <c r="R938" s="16"/>
      <c r="S938" s="16"/>
      <c r="T938" s="12"/>
      <c r="U938" s="21"/>
      <c r="V938" s="21"/>
      <c r="W938" s="21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</row>
    <row r="939" spans="1:39" ht="13.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29"/>
      <c r="O939" s="16"/>
      <c r="P939" s="16"/>
      <c r="Q939" s="16"/>
      <c r="R939" s="16"/>
      <c r="S939" s="16"/>
      <c r="T939" s="12"/>
      <c r="U939" s="21"/>
      <c r="V939" s="21"/>
      <c r="W939" s="21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</row>
    <row r="940" spans="1:39" ht="13.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29"/>
      <c r="O940" s="16"/>
      <c r="P940" s="16"/>
      <c r="Q940" s="16"/>
      <c r="R940" s="16"/>
      <c r="S940" s="16"/>
      <c r="T940" s="12"/>
      <c r="U940" s="21"/>
      <c r="V940" s="21"/>
      <c r="W940" s="21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</row>
    <row r="941" spans="1:39" ht="13.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29"/>
      <c r="O941" s="16"/>
      <c r="P941" s="16"/>
      <c r="Q941" s="16"/>
      <c r="R941" s="16"/>
      <c r="S941" s="16"/>
      <c r="T941" s="12"/>
      <c r="U941" s="21"/>
      <c r="V941" s="21"/>
      <c r="W941" s="21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</row>
    <row r="942" spans="1:39" ht="13.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29"/>
      <c r="O942" s="16"/>
      <c r="P942" s="16"/>
      <c r="Q942" s="16"/>
      <c r="R942" s="16"/>
      <c r="S942" s="16"/>
      <c r="T942" s="12"/>
      <c r="U942" s="21"/>
      <c r="V942" s="21"/>
      <c r="W942" s="21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</row>
    <row r="943" spans="1:39" ht="13.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29"/>
      <c r="O943" s="16"/>
      <c r="P943" s="16"/>
      <c r="Q943" s="16"/>
      <c r="R943" s="16"/>
      <c r="S943" s="16"/>
      <c r="T943" s="12"/>
      <c r="U943" s="21"/>
      <c r="V943" s="21"/>
      <c r="W943" s="21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</row>
    <row r="944" spans="1:39" ht="13.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29"/>
      <c r="O944" s="16"/>
      <c r="P944" s="16"/>
      <c r="Q944" s="16"/>
      <c r="R944" s="16"/>
      <c r="S944" s="16"/>
      <c r="T944" s="12"/>
      <c r="U944" s="21"/>
      <c r="V944" s="21"/>
      <c r="W944" s="21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</row>
    <row r="945" spans="1:39" ht="13.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29"/>
      <c r="O945" s="16"/>
      <c r="P945" s="16"/>
      <c r="Q945" s="16"/>
      <c r="R945" s="16"/>
      <c r="S945" s="16"/>
      <c r="T945" s="12"/>
      <c r="U945" s="21"/>
      <c r="V945" s="21"/>
      <c r="W945" s="21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</row>
    <row r="946" spans="1:39" ht="13.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29"/>
      <c r="O946" s="16"/>
      <c r="P946" s="16"/>
      <c r="Q946" s="16"/>
      <c r="R946" s="16"/>
      <c r="S946" s="16"/>
      <c r="T946" s="12"/>
      <c r="U946" s="21"/>
      <c r="V946" s="21"/>
      <c r="W946" s="21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</row>
    <row r="947" spans="1:39" ht="13.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29"/>
      <c r="O947" s="16"/>
      <c r="P947" s="16"/>
      <c r="Q947" s="16"/>
      <c r="R947" s="16"/>
      <c r="S947" s="16"/>
      <c r="T947" s="12"/>
      <c r="U947" s="21"/>
      <c r="V947" s="21"/>
      <c r="W947" s="21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</row>
    <row r="948" spans="1:39" ht="13.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29"/>
      <c r="O948" s="16"/>
      <c r="P948" s="16"/>
      <c r="Q948" s="16"/>
      <c r="R948" s="16"/>
      <c r="S948" s="16"/>
      <c r="T948" s="12"/>
      <c r="U948" s="21"/>
      <c r="V948" s="21"/>
      <c r="W948" s="21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</row>
    <row r="949" spans="1:39" ht="13.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29"/>
      <c r="O949" s="16"/>
      <c r="P949" s="16"/>
      <c r="Q949" s="16"/>
      <c r="R949" s="16"/>
      <c r="S949" s="16"/>
      <c r="T949" s="12"/>
      <c r="U949" s="21"/>
      <c r="V949" s="21"/>
      <c r="W949" s="21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</row>
    <row r="950" spans="1:39" ht="13.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29"/>
      <c r="O950" s="16"/>
      <c r="P950" s="16"/>
      <c r="Q950" s="16"/>
      <c r="R950" s="16"/>
      <c r="S950" s="16"/>
      <c r="T950" s="12"/>
      <c r="U950" s="21"/>
      <c r="V950" s="21"/>
      <c r="W950" s="21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</row>
    <row r="951" spans="1:39" ht="13.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29"/>
      <c r="O951" s="16"/>
      <c r="P951" s="16"/>
      <c r="Q951" s="16"/>
      <c r="R951" s="16"/>
      <c r="S951" s="16"/>
      <c r="T951" s="12"/>
      <c r="U951" s="21"/>
      <c r="V951" s="21"/>
      <c r="W951" s="21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</row>
    <row r="952" spans="1:39" ht="13.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29"/>
      <c r="O952" s="16"/>
      <c r="P952" s="16"/>
      <c r="Q952" s="16"/>
      <c r="R952" s="16"/>
      <c r="S952" s="16"/>
      <c r="T952" s="12"/>
      <c r="U952" s="21"/>
      <c r="V952" s="21"/>
      <c r="W952" s="21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</row>
    <row r="953" spans="1:39" ht="13.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29"/>
      <c r="O953" s="16"/>
      <c r="P953" s="16"/>
      <c r="Q953" s="16"/>
      <c r="R953" s="16"/>
      <c r="S953" s="16"/>
      <c r="T953" s="12"/>
      <c r="U953" s="21"/>
      <c r="V953" s="21"/>
      <c r="W953" s="21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</row>
    <row r="954" spans="1:39" ht="13.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29"/>
      <c r="O954" s="16"/>
      <c r="P954" s="16"/>
      <c r="Q954" s="16"/>
      <c r="R954" s="16"/>
      <c r="S954" s="16"/>
      <c r="T954" s="12"/>
      <c r="U954" s="21"/>
      <c r="V954" s="21"/>
      <c r="W954" s="21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</row>
    <row r="955" spans="1:39" ht="13.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29"/>
      <c r="O955" s="16"/>
      <c r="P955" s="16"/>
      <c r="Q955" s="16"/>
      <c r="R955" s="16"/>
      <c r="S955" s="16"/>
      <c r="T955" s="12"/>
      <c r="U955" s="21"/>
      <c r="V955" s="21"/>
      <c r="W955" s="21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</row>
    <row r="956" spans="1:39" ht="13.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29"/>
      <c r="O956" s="16"/>
      <c r="P956" s="16"/>
      <c r="Q956" s="16"/>
      <c r="R956" s="16"/>
      <c r="S956" s="16"/>
      <c r="T956" s="12"/>
      <c r="U956" s="21"/>
      <c r="V956" s="21"/>
      <c r="W956" s="21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</row>
    <row r="957" spans="1:39" ht="13.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29"/>
      <c r="O957" s="16"/>
      <c r="P957" s="16"/>
      <c r="Q957" s="16"/>
      <c r="R957" s="16"/>
      <c r="S957" s="16"/>
      <c r="T957" s="12"/>
      <c r="U957" s="21"/>
      <c r="V957" s="21"/>
      <c r="W957" s="21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</row>
    <row r="958" spans="1:39" ht="13.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29"/>
      <c r="O958" s="16"/>
      <c r="P958" s="16"/>
      <c r="Q958" s="16"/>
      <c r="R958" s="16"/>
      <c r="S958" s="16"/>
      <c r="T958" s="12"/>
      <c r="U958" s="21"/>
      <c r="V958" s="21"/>
      <c r="W958" s="21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</row>
    <row r="959" spans="1:39" ht="13.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29"/>
      <c r="O959" s="16"/>
      <c r="P959" s="16"/>
      <c r="Q959" s="16"/>
      <c r="R959" s="16"/>
      <c r="S959" s="16"/>
      <c r="T959" s="12"/>
      <c r="U959" s="21"/>
      <c r="V959" s="21"/>
      <c r="W959" s="21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</row>
    <row r="960" spans="1:39" ht="13.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29"/>
      <c r="O960" s="16"/>
      <c r="P960" s="16"/>
      <c r="Q960" s="16"/>
      <c r="R960" s="16"/>
      <c r="S960" s="16"/>
      <c r="T960" s="12"/>
      <c r="U960" s="21"/>
      <c r="V960" s="21"/>
      <c r="W960" s="21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</row>
    <row r="961" spans="1:39" ht="13.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29"/>
      <c r="O961" s="16"/>
      <c r="P961" s="16"/>
      <c r="Q961" s="16"/>
      <c r="R961" s="16"/>
      <c r="S961" s="16"/>
      <c r="T961" s="12"/>
      <c r="U961" s="21"/>
      <c r="V961" s="21"/>
      <c r="W961" s="21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</row>
    <row r="962" spans="1:39" ht="13.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29"/>
      <c r="O962" s="16"/>
      <c r="P962" s="16"/>
      <c r="Q962" s="16"/>
      <c r="R962" s="16"/>
      <c r="S962" s="16"/>
      <c r="T962" s="12"/>
      <c r="U962" s="21"/>
      <c r="V962" s="21"/>
      <c r="W962" s="21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</row>
    <row r="963" spans="1:39" ht="13.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29"/>
      <c r="O963" s="16"/>
      <c r="P963" s="16"/>
      <c r="Q963" s="16"/>
      <c r="R963" s="16"/>
      <c r="S963" s="16"/>
      <c r="T963" s="12"/>
      <c r="U963" s="21"/>
      <c r="V963" s="21"/>
      <c r="W963" s="21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</row>
    <row r="964" spans="1:39" ht="13.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29"/>
      <c r="O964" s="16"/>
      <c r="P964" s="16"/>
      <c r="Q964" s="16"/>
      <c r="R964" s="16"/>
      <c r="S964" s="16"/>
      <c r="T964" s="12"/>
      <c r="U964" s="21"/>
      <c r="V964" s="21"/>
      <c r="W964" s="21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</row>
    <row r="965" spans="1:39" ht="13.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29"/>
      <c r="O965" s="16"/>
      <c r="P965" s="16"/>
      <c r="Q965" s="16"/>
      <c r="R965" s="16"/>
      <c r="S965" s="16"/>
      <c r="T965" s="12"/>
      <c r="U965" s="21"/>
      <c r="V965" s="21"/>
      <c r="W965" s="21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</row>
    <row r="966" spans="1:39" ht="13.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29"/>
      <c r="O966" s="16"/>
      <c r="P966" s="16"/>
      <c r="Q966" s="16"/>
      <c r="R966" s="16"/>
      <c r="S966" s="16"/>
      <c r="T966" s="12"/>
      <c r="U966" s="21"/>
      <c r="V966" s="21"/>
      <c r="W966" s="21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</row>
    <row r="967" spans="1:39" ht="13.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29"/>
      <c r="O967" s="16"/>
      <c r="P967" s="16"/>
      <c r="Q967" s="16"/>
      <c r="R967" s="16"/>
      <c r="S967" s="16"/>
      <c r="T967" s="12"/>
      <c r="U967" s="21"/>
      <c r="V967" s="21"/>
      <c r="W967" s="21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</row>
    <row r="968" spans="1:39" ht="13.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29"/>
      <c r="O968" s="16"/>
      <c r="P968" s="16"/>
      <c r="Q968" s="16"/>
      <c r="R968" s="16"/>
      <c r="S968" s="16"/>
      <c r="T968" s="12"/>
      <c r="U968" s="21"/>
      <c r="V968" s="21"/>
      <c r="W968" s="21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</row>
    <row r="969" spans="1:39" ht="13.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29"/>
      <c r="O969" s="16"/>
      <c r="P969" s="16"/>
      <c r="Q969" s="16"/>
      <c r="R969" s="16"/>
      <c r="S969" s="16"/>
      <c r="T969" s="12"/>
      <c r="U969" s="21"/>
      <c r="V969" s="21"/>
      <c r="W969" s="21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</row>
    <row r="970" spans="1:39" ht="13.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29"/>
      <c r="O970" s="16"/>
      <c r="P970" s="16"/>
      <c r="Q970" s="16"/>
      <c r="R970" s="16"/>
      <c r="S970" s="16"/>
      <c r="T970" s="12"/>
      <c r="U970" s="21"/>
      <c r="V970" s="21"/>
      <c r="W970" s="21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</row>
    <row r="971" spans="1:39" ht="13.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29"/>
      <c r="O971" s="16"/>
      <c r="P971" s="16"/>
      <c r="Q971" s="16"/>
      <c r="R971" s="16"/>
      <c r="S971" s="16"/>
      <c r="T971" s="12"/>
      <c r="U971" s="21"/>
      <c r="V971" s="21"/>
      <c r="W971" s="21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</row>
    <row r="972" spans="1:39" ht="13.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29"/>
      <c r="O972" s="16"/>
      <c r="P972" s="16"/>
      <c r="Q972" s="16"/>
      <c r="R972" s="16"/>
      <c r="S972" s="16"/>
      <c r="T972" s="12"/>
      <c r="U972" s="21"/>
      <c r="V972" s="21"/>
      <c r="W972" s="21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</row>
    <row r="973" spans="1:39" ht="13.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29"/>
      <c r="O973" s="16"/>
      <c r="P973" s="16"/>
      <c r="Q973" s="16"/>
      <c r="R973" s="16"/>
      <c r="S973" s="16"/>
      <c r="T973" s="12"/>
      <c r="U973" s="21"/>
      <c r="V973" s="21"/>
      <c r="W973" s="21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</row>
    <row r="974" spans="1:39" ht="13.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29"/>
      <c r="O974" s="16"/>
      <c r="P974" s="16"/>
      <c r="Q974" s="16"/>
      <c r="R974" s="16"/>
      <c r="S974" s="16"/>
      <c r="T974" s="12"/>
      <c r="U974" s="21"/>
      <c r="V974" s="21"/>
      <c r="W974" s="21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</row>
    <row r="975" spans="1:39" ht="13.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29"/>
      <c r="O975" s="16"/>
      <c r="P975" s="16"/>
      <c r="Q975" s="16"/>
      <c r="R975" s="16"/>
      <c r="S975" s="16"/>
      <c r="T975" s="12"/>
      <c r="U975" s="21"/>
      <c r="V975" s="21"/>
      <c r="W975" s="21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</row>
    <row r="976" spans="1:39" ht="13.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29"/>
      <c r="O976" s="16"/>
      <c r="P976" s="16"/>
      <c r="Q976" s="16"/>
      <c r="R976" s="16"/>
      <c r="S976" s="16"/>
      <c r="T976" s="12"/>
      <c r="U976" s="21"/>
      <c r="V976" s="21"/>
      <c r="W976" s="21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</row>
    <row r="977" spans="1:39" ht="13.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29"/>
      <c r="O977" s="16"/>
      <c r="P977" s="16"/>
      <c r="Q977" s="16"/>
      <c r="R977" s="16"/>
      <c r="S977" s="16"/>
      <c r="T977" s="12"/>
      <c r="U977" s="21"/>
      <c r="V977" s="21"/>
      <c r="W977" s="21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</row>
    <row r="978" spans="1:39" ht="13.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29"/>
      <c r="O978" s="16"/>
      <c r="P978" s="16"/>
      <c r="Q978" s="16"/>
      <c r="R978" s="16"/>
      <c r="S978" s="16"/>
      <c r="T978" s="12"/>
      <c r="U978" s="21"/>
      <c r="V978" s="21"/>
      <c r="W978" s="21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</row>
    <row r="979" spans="1:39" ht="13.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29"/>
      <c r="O979" s="16"/>
      <c r="P979" s="16"/>
      <c r="Q979" s="16"/>
      <c r="R979" s="16"/>
      <c r="S979" s="16"/>
      <c r="T979" s="12"/>
      <c r="U979" s="21"/>
      <c r="V979" s="21"/>
      <c r="W979" s="21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</row>
    <row r="980" spans="1:39" ht="13.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29"/>
      <c r="O980" s="16"/>
      <c r="P980" s="16"/>
      <c r="Q980" s="16"/>
      <c r="R980" s="16"/>
      <c r="S980" s="16"/>
      <c r="T980" s="12"/>
      <c r="U980" s="21"/>
      <c r="V980" s="21"/>
      <c r="W980" s="21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</row>
    <row r="981" spans="1:39" ht="13.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29"/>
      <c r="O981" s="16"/>
      <c r="P981" s="16"/>
      <c r="Q981" s="16"/>
      <c r="R981" s="16"/>
      <c r="S981" s="16"/>
      <c r="T981" s="12"/>
      <c r="U981" s="21"/>
      <c r="V981" s="21"/>
      <c r="W981" s="21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</row>
    <row r="982" spans="1:39" ht="13.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29"/>
      <c r="O982" s="16"/>
      <c r="P982" s="16"/>
      <c r="Q982" s="16"/>
      <c r="R982" s="16"/>
      <c r="S982" s="16"/>
      <c r="T982" s="12"/>
      <c r="U982" s="21"/>
      <c r="V982" s="21"/>
      <c r="W982" s="21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</row>
    <row r="983" spans="1:39" ht="13.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29"/>
      <c r="O983" s="16"/>
      <c r="P983" s="16"/>
      <c r="Q983" s="16"/>
      <c r="R983" s="16"/>
      <c r="S983" s="16"/>
      <c r="T983" s="12"/>
      <c r="U983" s="21"/>
      <c r="V983" s="21"/>
      <c r="W983" s="21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</row>
    <row r="984" spans="1:39" ht="13.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29"/>
      <c r="O984" s="16"/>
      <c r="P984" s="16"/>
      <c r="Q984" s="16"/>
      <c r="R984" s="16"/>
      <c r="S984" s="16"/>
      <c r="T984" s="12"/>
      <c r="U984" s="21"/>
      <c r="V984" s="21"/>
      <c r="W984" s="21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</row>
    <row r="985" spans="1:39" ht="13.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29"/>
      <c r="O985" s="16"/>
      <c r="P985" s="16"/>
      <c r="Q985" s="16"/>
      <c r="R985" s="16"/>
      <c r="S985" s="16"/>
      <c r="T985" s="12"/>
      <c r="U985" s="21"/>
      <c r="V985" s="21"/>
      <c r="W985" s="21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</row>
    <row r="986" spans="1:39" ht="13.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29"/>
      <c r="O986" s="16"/>
      <c r="P986" s="16"/>
      <c r="Q986" s="16"/>
      <c r="R986" s="16"/>
      <c r="S986" s="16"/>
      <c r="T986" s="12"/>
      <c r="U986" s="21"/>
      <c r="V986" s="21"/>
      <c r="W986" s="21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</row>
    <row r="987" spans="1:39" ht="13.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29"/>
      <c r="O987" s="16"/>
      <c r="P987" s="16"/>
      <c r="Q987" s="16"/>
      <c r="R987" s="16"/>
      <c r="S987" s="16"/>
      <c r="T987" s="12"/>
      <c r="U987" s="21"/>
      <c r="V987" s="21"/>
      <c r="W987" s="21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</row>
    <row r="988" spans="1:39" ht="13.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29"/>
      <c r="O988" s="16"/>
      <c r="P988" s="16"/>
      <c r="Q988" s="16"/>
      <c r="R988" s="16"/>
      <c r="S988" s="16"/>
      <c r="T988" s="12"/>
      <c r="U988" s="21"/>
      <c r="V988" s="21"/>
      <c r="W988" s="21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</row>
    <row r="989" spans="1:39" ht="13.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29"/>
      <c r="O989" s="16"/>
      <c r="P989" s="16"/>
      <c r="Q989" s="16"/>
      <c r="R989" s="16"/>
      <c r="S989" s="16"/>
      <c r="T989" s="12"/>
      <c r="U989" s="21"/>
      <c r="V989" s="21"/>
      <c r="W989" s="21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</row>
    <row r="990" spans="1:39" ht="13.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29"/>
      <c r="O990" s="16"/>
      <c r="P990" s="16"/>
      <c r="Q990" s="16"/>
      <c r="R990" s="16"/>
      <c r="S990" s="16"/>
      <c r="T990" s="12"/>
      <c r="U990" s="21"/>
      <c r="V990" s="21"/>
      <c r="W990" s="21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</row>
    <row r="991" spans="1:39" ht="13.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29"/>
      <c r="O991" s="16"/>
      <c r="P991" s="16"/>
      <c r="Q991" s="16"/>
      <c r="R991" s="16"/>
      <c r="S991" s="16"/>
      <c r="T991" s="12"/>
      <c r="U991" s="21"/>
      <c r="V991" s="21"/>
      <c r="W991" s="21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</row>
    <row r="992" spans="1:39" ht="13.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29"/>
      <c r="O992" s="16"/>
      <c r="P992" s="16"/>
      <c r="Q992" s="16"/>
      <c r="R992" s="16"/>
      <c r="S992" s="16"/>
      <c r="T992" s="12"/>
      <c r="U992" s="21"/>
      <c r="V992" s="21"/>
      <c r="W992" s="21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</row>
    <row r="993" spans="1:39" ht="13.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29"/>
      <c r="O993" s="16"/>
      <c r="P993" s="16"/>
      <c r="Q993" s="16"/>
      <c r="R993" s="16"/>
      <c r="S993" s="16"/>
      <c r="T993" s="12"/>
      <c r="U993" s="21"/>
      <c r="V993" s="21"/>
      <c r="W993" s="21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</row>
    <row r="994" spans="1:39" ht="13.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29"/>
      <c r="O994" s="16"/>
      <c r="P994" s="16"/>
      <c r="Q994" s="16"/>
      <c r="R994" s="16"/>
      <c r="S994" s="16"/>
      <c r="T994" s="12"/>
      <c r="U994" s="21"/>
      <c r="V994" s="21"/>
      <c r="W994" s="21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</row>
    <row r="995" spans="1:39" ht="13.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29"/>
      <c r="O995" s="16"/>
      <c r="P995" s="16"/>
      <c r="Q995" s="16"/>
      <c r="R995" s="16"/>
      <c r="S995" s="16"/>
      <c r="T995" s="12"/>
      <c r="U995" s="21"/>
      <c r="V995" s="21"/>
      <c r="W995" s="21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</row>
    <row r="996" spans="1:39" ht="13.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29"/>
      <c r="O996" s="16"/>
      <c r="P996" s="16"/>
      <c r="Q996" s="16"/>
      <c r="R996" s="16"/>
      <c r="S996" s="16"/>
      <c r="T996" s="12"/>
      <c r="U996" s="21"/>
      <c r="V996" s="21"/>
      <c r="W996" s="21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</row>
    <row r="997" spans="1:39" ht="13.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29"/>
      <c r="O997" s="16"/>
      <c r="P997" s="16"/>
      <c r="Q997" s="16"/>
      <c r="R997" s="16"/>
      <c r="S997" s="16"/>
      <c r="T997" s="12"/>
      <c r="U997" s="21"/>
      <c r="V997" s="21"/>
      <c r="W997" s="21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</row>
    <row r="998" spans="1:39" ht="13.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29"/>
      <c r="O998" s="16"/>
      <c r="P998" s="16"/>
      <c r="Q998" s="16"/>
      <c r="R998" s="16"/>
      <c r="S998" s="16"/>
      <c r="T998" s="12"/>
      <c r="U998" s="21"/>
      <c r="V998" s="21"/>
      <c r="W998" s="21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</row>
    <row r="999" spans="1:39" ht="13.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29"/>
      <c r="O999" s="16"/>
      <c r="P999" s="16"/>
      <c r="Q999" s="16"/>
      <c r="R999" s="16"/>
      <c r="S999" s="16"/>
      <c r="T999" s="12"/>
      <c r="U999" s="21"/>
      <c r="V999" s="21"/>
      <c r="W999" s="21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</row>
    <row r="1000" spans="1:39" ht="13.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29"/>
      <c r="O1000" s="16"/>
      <c r="P1000" s="16"/>
      <c r="Q1000" s="16"/>
      <c r="R1000" s="16"/>
      <c r="S1000" s="16"/>
      <c r="T1000" s="12"/>
      <c r="U1000" s="21"/>
      <c r="V1000" s="21"/>
      <c r="W1000" s="21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</row>
    <row r="1001" spans="1:39" ht="13.5" customHeight="1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29"/>
      <c r="O1001" s="16"/>
      <c r="P1001" s="16"/>
      <c r="Q1001" s="16"/>
      <c r="R1001" s="16"/>
      <c r="S1001" s="16"/>
      <c r="T1001" s="12"/>
      <c r="U1001" s="21"/>
      <c r="V1001" s="21"/>
      <c r="W1001" s="21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</row>
    <row r="1002" spans="1:39" ht="13.5" customHeight="1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29"/>
      <c r="O1002" s="16"/>
      <c r="P1002" s="16"/>
      <c r="Q1002" s="16"/>
      <c r="R1002" s="16"/>
      <c r="S1002" s="16"/>
      <c r="T1002" s="12"/>
      <c r="U1002" s="21"/>
      <c r="V1002" s="21"/>
      <c r="W1002" s="21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</row>
    <row r="1003" spans="1:39" ht="13.5" customHeight="1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29"/>
      <c r="O1003" s="16"/>
      <c r="P1003" s="16"/>
      <c r="Q1003" s="16"/>
      <c r="R1003" s="16"/>
      <c r="S1003" s="16"/>
      <c r="T1003" s="12"/>
      <c r="U1003" s="21"/>
      <c r="V1003" s="21"/>
      <c r="W1003" s="21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</row>
    <row r="1004" spans="1:39" ht="13.5" customHeight="1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29"/>
      <c r="O1004" s="16"/>
      <c r="P1004" s="16"/>
      <c r="Q1004" s="16"/>
      <c r="R1004" s="16"/>
      <c r="S1004" s="16"/>
      <c r="T1004" s="12"/>
      <c r="U1004" s="21"/>
      <c r="V1004" s="21"/>
      <c r="W1004" s="21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</row>
    <row r="1005" spans="1:39" ht="13.5" customHeight="1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29"/>
      <c r="O1005" s="16"/>
      <c r="P1005" s="16"/>
      <c r="Q1005" s="16"/>
      <c r="R1005" s="16"/>
      <c r="S1005" s="16"/>
      <c r="T1005" s="12"/>
      <c r="U1005" s="21"/>
      <c r="V1005" s="21"/>
      <c r="W1005" s="21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</row>
    <row r="1006" spans="1:39" ht="13.5" customHeight="1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29"/>
      <c r="O1006" s="16"/>
      <c r="P1006" s="16"/>
      <c r="Q1006" s="16"/>
      <c r="R1006" s="16"/>
      <c r="S1006" s="16"/>
      <c r="T1006" s="12"/>
      <c r="U1006" s="21"/>
      <c r="V1006" s="21"/>
      <c r="W1006" s="21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</row>
    <row r="1007" spans="1:39" ht="13.5" customHeight="1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29"/>
      <c r="O1007" s="16"/>
      <c r="P1007" s="16"/>
      <c r="Q1007" s="16"/>
      <c r="R1007" s="16"/>
      <c r="S1007" s="16"/>
      <c r="T1007" s="12"/>
      <c r="U1007" s="21"/>
      <c r="V1007" s="21"/>
      <c r="W1007" s="21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</row>
    <row r="1008" spans="1:39" ht="13.5" customHeight="1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29"/>
      <c r="O1008" s="16"/>
      <c r="P1008" s="16"/>
      <c r="Q1008" s="16"/>
      <c r="R1008" s="16"/>
      <c r="S1008" s="16"/>
      <c r="T1008" s="12"/>
      <c r="U1008" s="21"/>
      <c r="V1008" s="21"/>
      <c r="W1008" s="21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</row>
    <row r="1009" spans="1:39" ht="13.5" customHeight="1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29"/>
      <c r="O1009" s="16"/>
      <c r="P1009" s="16"/>
      <c r="Q1009" s="16"/>
      <c r="R1009" s="16"/>
      <c r="S1009" s="16"/>
      <c r="T1009" s="12"/>
      <c r="U1009" s="21"/>
      <c r="V1009" s="21"/>
      <c r="W1009" s="21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</row>
    <row r="1010" spans="1:39" ht="13.5" customHeight="1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29"/>
      <c r="O1010" s="16"/>
      <c r="P1010" s="16"/>
      <c r="Q1010" s="16"/>
      <c r="R1010" s="16"/>
      <c r="S1010" s="16"/>
      <c r="T1010" s="12"/>
      <c r="U1010" s="21"/>
      <c r="V1010" s="21"/>
      <c r="W1010" s="21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</row>
    <row r="1011" spans="1:39" ht="13.5" customHeight="1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29"/>
      <c r="O1011" s="16"/>
      <c r="P1011" s="16"/>
      <c r="Q1011" s="16"/>
      <c r="R1011" s="16"/>
      <c r="S1011" s="16"/>
      <c r="T1011" s="12"/>
      <c r="U1011" s="21"/>
      <c r="V1011" s="21"/>
      <c r="W1011" s="21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</row>
    <row r="1012" spans="1:39" ht="13.5" customHeight="1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29"/>
      <c r="O1012" s="16"/>
      <c r="P1012" s="16"/>
      <c r="Q1012" s="16"/>
      <c r="R1012" s="16"/>
      <c r="S1012" s="16"/>
      <c r="T1012" s="12"/>
      <c r="U1012" s="21"/>
      <c r="V1012" s="21"/>
      <c r="W1012" s="21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</row>
    <row r="1013" spans="1:39" ht="13.5" customHeight="1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29"/>
      <c r="O1013" s="16"/>
      <c r="P1013" s="16"/>
      <c r="Q1013" s="16"/>
      <c r="R1013" s="16"/>
      <c r="S1013" s="16"/>
      <c r="T1013" s="12"/>
      <c r="U1013" s="21"/>
      <c r="V1013" s="21"/>
      <c r="W1013" s="21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</row>
    <row r="1014" spans="1:39" ht="13.5" customHeight="1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29"/>
      <c r="O1014" s="16"/>
      <c r="P1014" s="16"/>
      <c r="Q1014" s="16"/>
      <c r="R1014" s="16"/>
      <c r="S1014" s="16"/>
      <c r="T1014" s="12"/>
      <c r="U1014" s="21"/>
      <c r="V1014" s="21"/>
      <c r="W1014" s="21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</row>
    <row r="1015" spans="1:39" ht="13.5" customHeight="1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29"/>
      <c r="O1015" s="16"/>
      <c r="P1015" s="16"/>
      <c r="Q1015" s="16"/>
      <c r="R1015" s="16"/>
      <c r="S1015" s="16"/>
      <c r="T1015" s="12"/>
      <c r="U1015" s="21"/>
      <c r="V1015" s="21"/>
      <c r="W1015" s="21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</row>
    <row r="1016" spans="1:39" ht="13.5" customHeight="1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29"/>
      <c r="O1016" s="16"/>
      <c r="P1016" s="16"/>
      <c r="Q1016" s="16"/>
      <c r="R1016" s="16"/>
      <c r="S1016" s="16"/>
      <c r="T1016" s="12"/>
      <c r="U1016" s="21"/>
      <c r="V1016" s="21"/>
      <c r="W1016" s="21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</row>
    <row r="1017" spans="1:39" ht="13.5" customHeight="1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29"/>
      <c r="O1017" s="16"/>
      <c r="P1017" s="16"/>
      <c r="Q1017" s="16"/>
      <c r="R1017" s="16"/>
      <c r="S1017" s="16"/>
      <c r="T1017" s="12"/>
      <c r="U1017" s="21"/>
      <c r="V1017" s="21"/>
      <c r="W1017" s="21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</row>
  </sheetData>
  <mergeCells count="130">
    <mergeCell ref="R126:U126"/>
    <mergeCell ref="R119:U120"/>
    <mergeCell ref="R131:U131"/>
    <mergeCell ref="R132:U132"/>
    <mergeCell ref="R138:U138"/>
    <mergeCell ref="R143:U143"/>
    <mergeCell ref="R149:U149"/>
    <mergeCell ref="R154:U154"/>
    <mergeCell ref="M77:Q79"/>
    <mergeCell ref="R128:U128"/>
    <mergeCell ref="N104:Q104"/>
    <mergeCell ref="R104:U104"/>
    <mergeCell ref="R121:U121"/>
    <mergeCell ref="R112:U114"/>
    <mergeCell ref="R110:U110"/>
    <mergeCell ref="R127:U127"/>
    <mergeCell ref="A120:D120"/>
    <mergeCell ref="P67:Q67"/>
    <mergeCell ref="A105:D105"/>
    <mergeCell ref="A106:D106"/>
    <mergeCell ref="A107:D107"/>
    <mergeCell ref="A108:D108"/>
    <mergeCell ref="A109:D109"/>
    <mergeCell ref="A111:D111"/>
    <mergeCell ref="A112:D112"/>
    <mergeCell ref="A113:D113"/>
    <mergeCell ref="A110:D110"/>
    <mergeCell ref="A116:D116"/>
    <mergeCell ref="A119:D119"/>
    <mergeCell ref="A114:D114"/>
    <mergeCell ref="A115:D115"/>
    <mergeCell ref="A117:D117"/>
    <mergeCell ref="A118:D118"/>
    <mergeCell ref="A88:D88"/>
    <mergeCell ref="A90:D90"/>
    <mergeCell ref="H90:K90"/>
    <mergeCell ref="H91:K91"/>
    <mergeCell ref="O90:U90"/>
    <mergeCell ref="R96:U96"/>
    <mergeCell ref="R106:U106"/>
    <mergeCell ref="R159:U159"/>
    <mergeCell ref="R133:U133"/>
    <mergeCell ref="R137:U137"/>
    <mergeCell ref="R156:U156"/>
    <mergeCell ref="R155:U155"/>
    <mergeCell ref="R152:U152"/>
    <mergeCell ref="R142:U142"/>
    <mergeCell ref="A91:D91"/>
    <mergeCell ref="A92:D92"/>
    <mergeCell ref="A93:D93"/>
    <mergeCell ref="A94:D94"/>
    <mergeCell ref="A95:D95"/>
    <mergeCell ref="A97:D97"/>
    <mergeCell ref="A98:D98"/>
    <mergeCell ref="A99:D99"/>
    <mergeCell ref="A100:D100"/>
    <mergeCell ref="A101:D101"/>
    <mergeCell ref="A102:D102"/>
    <mergeCell ref="A103:D103"/>
    <mergeCell ref="A96:D96"/>
    <mergeCell ref="A104:D104"/>
    <mergeCell ref="R99:U99"/>
    <mergeCell ref="R100:U100"/>
    <mergeCell ref="R94:U95"/>
    <mergeCell ref="R160:U160"/>
    <mergeCell ref="R161:U161"/>
    <mergeCell ref="R162:U162"/>
    <mergeCell ref="R164:U164"/>
    <mergeCell ref="R165:U165"/>
    <mergeCell ref="P7:Q7"/>
    <mergeCell ref="P9:Q9"/>
    <mergeCell ref="P11:Q11"/>
    <mergeCell ref="P12:Q12"/>
    <mergeCell ref="P13:Q13"/>
    <mergeCell ref="P14:Q14"/>
    <mergeCell ref="P15:Q15"/>
    <mergeCell ref="P38:Q38"/>
    <mergeCell ref="P39:Q39"/>
    <mergeCell ref="P40:Q40"/>
    <mergeCell ref="P42:Q42"/>
    <mergeCell ref="P44:Q44"/>
    <mergeCell ref="P48:Q48"/>
    <mergeCell ref="P49:Q49"/>
    <mergeCell ref="P50:Q50"/>
    <mergeCell ref="P51:Q51"/>
    <mergeCell ref="R157:U157"/>
    <mergeCell ref="R158:U158"/>
    <mergeCell ref="P55:Q55"/>
    <mergeCell ref="X44:AA44"/>
    <mergeCell ref="P46:Q46"/>
    <mergeCell ref="P23:Q23"/>
    <mergeCell ref="P25:Q25"/>
    <mergeCell ref="P26:Q26"/>
    <mergeCell ref="P27:Q27"/>
    <mergeCell ref="P33:Q33"/>
    <mergeCell ref="P36:Q36"/>
    <mergeCell ref="P45:Q45"/>
    <mergeCell ref="P24:Q24"/>
    <mergeCell ref="P29:Q29"/>
    <mergeCell ref="P28:Q28"/>
    <mergeCell ref="S26:U26"/>
    <mergeCell ref="U45:AA45"/>
    <mergeCell ref="P56:Q56"/>
    <mergeCell ref="P57:Q57"/>
    <mergeCell ref="P58:Q58"/>
    <mergeCell ref="P60:Q60"/>
    <mergeCell ref="P61:Q61"/>
    <mergeCell ref="P62:Q62"/>
    <mergeCell ref="P65:Q65"/>
    <mergeCell ref="P68:Q68"/>
    <mergeCell ref="P16:Q16"/>
    <mergeCell ref="P17:Q17"/>
    <mergeCell ref="P18:Q18"/>
    <mergeCell ref="P19:Q19"/>
    <mergeCell ref="P20:Q20"/>
    <mergeCell ref="P21:Q21"/>
    <mergeCell ref="P22:Q22"/>
    <mergeCell ref="P53:Q53"/>
    <mergeCell ref="P54:Q54"/>
    <mergeCell ref="P37:Q37"/>
    <mergeCell ref="W112:Y112"/>
    <mergeCell ref="W106:Y106"/>
    <mergeCell ref="W107:Y107"/>
    <mergeCell ref="W118:Y118"/>
    <mergeCell ref="W117:Y117"/>
    <mergeCell ref="W116:Y116"/>
    <mergeCell ref="W111:Y111"/>
    <mergeCell ref="W115:Y115"/>
    <mergeCell ref="W110:Y110"/>
    <mergeCell ref="W113:Y11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topLeftCell="A136" workbookViewId="0">
      <selection activeCell="A149" sqref="A149"/>
    </sheetView>
  </sheetViews>
  <sheetFormatPr baseColWidth="10" defaultColWidth="12.625" defaultRowHeight="15" customHeight="1" x14ac:dyDescent="0.2"/>
  <cols>
    <col min="1" max="3" width="9.5" customWidth="1"/>
    <col min="4" max="4" width="23.125" customWidth="1"/>
    <col min="5" max="26" width="9.5" customWidth="1"/>
  </cols>
  <sheetData>
    <row r="1" spans="1:3" ht="14.25" x14ac:dyDescent="0.2">
      <c r="A1" s="119">
        <v>7.89</v>
      </c>
      <c r="B1" s="119">
        <v>0.6</v>
      </c>
      <c r="C1" s="120">
        <f t="shared" ref="C1:C64" si="0">A1-B1</f>
        <v>7.29</v>
      </c>
    </row>
    <row r="2" spans="1:3" ht="14.25" x14ac:dyDescent="0.2">
      <c r="A2" s="119">
        <v>7.9</v>
      </c>
      <c r="B2" s="119">
        <v>0.6</v>
      </c>
      <c r="C2" s="120">
        <f t="shared" si="0"/>
        <v>7.3000000000000007</v>
      </c>
    </row>
    <row r="3" spans="1:3" ht="14.25" x14ac:dyDescent="0.2">
      <c r="A3" s="119">
        <v>7.91</v>
      </c>
      <c r="B3" s="119">
        <v>0.6</v>
      </c>
      <c r="C3" s="120">
        <f t="shared" si="0"/>
        <v>7.3100000000000005</v>
      </c>
    </row>
    <row r="4" spans="1:3" ht="14.25" x14ac:dyDescent="0.2">
      <c r="A4" s="119">
        <v>7.92</v>
      </c>
      <c r="B4" s="119">
        <v>0.6</v>
      </c>
      <c r="C4" s="120">
        <f t="shared" si="0"/>
        <v>7.32</v>
      </c>
    </row>
    <row r="5" spans="1:3" ht="14.25" x14ac:dyDescent="0.2">
      <c r="A5" s="119">
        <v>7.93</v>
      </c>
      <c r="B5" s="119">
        <v>0.6</v>
      </c>
      <c r="C5" s="120">
        <f t="shared" si="0"/>
        <v>7.33</v>
      </c>
    </row>
    <row r="6" spans="1:3" ht="14.25" x14ac:dyDescent="0.2">
      <c r="A6" s="119">
        <v>7.94</v>
      </c>
      <c r="B6" s="119">
        <v>0.6</v>
      </c>
      <c r="C6" s="120">
        <f t="shared" si="0"/>
        <v>7.3400000000000007</v>
      </c>
    </row>
    <row r="7" spans="1:3" ht="14.25" x14ac:dyDescent="0.2">
      <c r="A7" s="119">
        <v>7.95</v>
      </c>
      <c r="B7" s="119">
        <v>0.6</v>
      </c>
      <c r="C7" s="120">
        <f t="shared" si="0"/>
        <v>7.3500000000000005</v>
      </c>
    </row>
    <row r="8" spans="1:3" ht="14.25" x14ac:dyDescent="0.2">
      <c r="A8" s="119">
        <v>7.96</v>
      </c>
      <c r="B8" s="119">
        <v>0.6</v>
      </c>
      <c r="C8" s="120">
        <f t="shared" si="0"/>
        <v>7.36</v>
      </c>
    </row>
    <row r="9" spans="1:3" ht="14.25" x14ac:dyDescent="0.2">
      <c r="A9" s="119">
        <v>7.97</v>
      </c>
      <c r="B9" s="119">
        <v>0.6</v>
      </c>
      <c r="C9" s="120">
        <f t="shared" si="0"/>
        <v>7.37</v>
      </c>
    </row>
    <row r="10" spans="1:3" ht="14.25" x14ac:dyDescent="0.2">
      <c r="A10" s="119">
        <v>7.98</v>
      </c>
      <c r="B10" s="119">
        <v>0.6</v>
      </c>
      <c r="C10" s="120">
        <f t="shared" si="0"/>
        <v>7.3800000000000008</v>
      </c>
    </row>
    <row r="11" spans="1:3" ht="14.25" x14ac:dyDescent="0.2">
      <c r="A11" s="119">
        <v>7.99</v>
      </c>
      <c r="B11" s="119">
        <v>0.6</v>
      </c>
      <c r="C11" s="120">
        <f t="shared" si="0"/>
        <v>7.3900000000000006</v>
      </c>
    </row>
    <row r="12" spans="1:3" ht="14.25" x14ac:dyDescent="0.2">
      <c r="A12" s="119">
        <v>8</v>
      </c>
      <c r="B12" s="119">
        <v>0.6</v>
      </c>
      <c r="C12" s="120">
        <f t="shared" si="0"/>
        <v>7.4</v>
      </c>
    </row>
    <row r="13" spans="1:3" ht="14.25" x14ac:dyDescent="0.2">
      <c r="A13" s="119">
        <v>8.01</v>
      </c>
      <c r="B13" s="119">
        <v>0.6</v>
      </c>
      <c r="C13" s="120">
        <f t="shared" si="0"/>
        <v>7.41</v>
      </c>
    </row>
    <row r="14" spans="1:3" ht="14.25" x14ac:dyDescent="0.2">
      <c r="A14" s="119">
        <v>8.02</v>
      </c>
      <c r="B14" s="119">
        <v>0.6</v>
      </c>
      <c r="C14" s="120">
        <f t="shared" si="0"/>
        <v>7.42</v>
      </c>
    </row>
    <row r="15" spans="1:3" ht="14.25" x14ac:dyDescent="0.2">
      <c r="A15" s="119">
        <v>8.0299999999999994</v>
      </c>
      <c r="B15" s="119">
        <v>0.6</v>
      </c>
      <c r="C15" s="120">
        <f t="shared" si="0"/>
        <v>7.43</v>
      </c>
    </row>
    <row r="16" spans="1:3" ht="14.25" x14ac:dyDescent="0.2">
      <c r="A16" s="119">
        <v>8.0399999999999991</v>
      </c>
      <c r="B16" s="119">
        <v>0.6</v>
      </c>
      <c r="C16" s="120">
        <f t="shared" si="0"/>
        <v>7.4399999999999995</v>
      </c>
    </row>
    <row r="17" spans="1:3" ht="14.25" x14ac:dyDescent="0.2">
      <c r="A17" s="119">
        <v>8.0500000000000007</v>
      </c>
      <c r="B17" s="119">
        <v>0.6</v>
      </c>
      <c r="C17" s="120">
        <f t="shared" si="0"/>
        <v>7.4500000000000011</v>
      </c>
    </row>
    <row r="18" spans="1:3" ht="14.25" x14ac:dyDescent="0.2">
      <c r="A18" s="119">
        <v>8.06</v>
      </c>
      <c r="B18" s="119">
        <v>0.6</v>
      </c>
      <c r="C18" s="120">
        <f t="shared" si="0"/>
        <v>7.4600000000000009</v>
      </c>
    </row>
    <row r="19" spans="1:3" ht="14.25" x14ac:dyDescent="0.2">
      <c r="A19" s="119">
        <v>8.07</v>
      </c>
      <c r="B19" s="119">
        <v>0.6</v>
      </c>
      <c r="C19" s="120">
        <f t="shared" si="0"/>
        <v>7.4700000000000006</v>
      </c>
    </row>
    <row r="20" spans="1:3" ht="14.25" x14ac:dyDescent="0.2">
      <c r="A20" s="119">
        <v>8.08</v>
      </c>
      <c r="B20" s="119">
        <v>0.6</v>
      </c>
      <c r="C20" s="120">
        <f t="shared" si="0"/>
        <v>7.48</v>
      </c>
    </row>
    <row r="21" spans="1:3" ht="15.75" customHeight="1" x14ac:dyDescent="0.2">
      <c r="A21" s="119">
        <v>8.09</v>
      </c>
      <c r="B21" s="119">
        <v>0.6</v>
      </c>
      <c r="C21" s="120">
        <f t="shared" si="0"/>
        <v>7.49</v>
      </c>
    </row>
    <row r="22" spans="1:3" ht="15.75" customHeight="1" x14ac:dyDescent="0.2">
      <c r="A22" s="119">
        <v>8.1</v>
      </c>
      <c r="B22" s="119">
        <v>0.6</v>
      </c>
      <c r="C22" s="120">
        <f t="shared" si="0"/>
        <v>7.5</v>
      </c>
    </row>
    <row r="23" spans="1:3" ht="15.75" customHeight="1" x14ac:dyDescent="0.2">
      <c r="A23" s="119">
        <v>8.11</v>
      </c>
      <c r="B23" s="119">
        <v>0.6</v>
      </c>
      <c r="C23" s="120">
        <f t="shared" si="0"/>
        <v>7.51</v>
      </c>
    </row>
    <row r="24" spans="1:3" ht="15.75" customHeight="1" x14ac:dyDescent="0.2">
      <c r="A24" s="119">
        <v>8.1199999999999992</v>
      </c>
      <c r="B24" s="119">
        <v>0.6</v>
      </c>
      <c r="C24" s="120">
        <f t="shared" si="0"/>
        <v>7.52</v>
      </c>
    </row>
    <row r="25" spans="1:3" ht="15.75" customHeight="1" x14ac:dyDescent="0.2">
      <c r="A25" s="119">
        <v>8.1300000000000008</v>
      </c>
      <c r="B25" s="119">
        <v>0.6</v>
      </c>
      <c r="C25" s="120">
        <f t="shared" si="0"/>
        <v>7.5300000000000011</v>
      </c>
    </row>
    <row r="26" spans="1:3" ht="15.75" customHeight="1" x14ac:dyDescent="0.2">
      <c r="A26" s="119">
        <v>8.14</v>
      </c>
      <c r="B26" s="119">
        <v>0.6</v>
      </c>
      <c r="C26" s="120">
        <f t="shared" si="0"/>
        <v>7.5400000000000009</v>
      </c>
    </row>
    <row r="27" spans="1:3" ht="15.75" customHeight="1" x14ac:dyDescent="0.2">
      <c r="A27" s="119">
        <v>8.15</v>
      </c>
      <c r="B27" s="119">
        <v>0.6</v>
      </c>
      <c r="C27" s="120">
        <f t="shared" si="0"/>
        <v>7.5500000000000007</v>
      </c>
    </row>
    <row r="28" spans="1:3" ht="15.75" customHeight="1" x14ac:dyDescent="0.2">
      <c r="A28" s="119">
        <v>8.16</v>
      </c>
      <c r="B28" s="119">
        <v>0.6</v>
      </c>
      <c r="C28" s="120">
        <f t="shared" si="0"/>
        <v>7.5600000000000005</v>
      </c>
    </row>
    <row r="29" spans="1:3" ht="15.75" customHeight="1" x14ac:dyDescent="0.2">
      <c r="A29" s="119">
        <v>8.17</v>
      </c>
      <c r="B29" s="119">
        <v>0.6</v>
      </c>
      <c r="C29" s="120">
        <f t="shared" si="0"/>
        <v>7.57</v>
      </c>
    </row>
    <row r="30" spans="1:3" ht="15.75" customHeight="1" x14ac:dyDescent="0.2">
      <c r="A30" s="119">
        <v>8.18</v>
      </c>
      <c r="B30" s="119">
        <v>0.6</v>
      </c>
      <c r="C30" s="120">
        <f t="shared" si="0"/>
        <v>7.58</v>
      </c>
    </row>
    <row r="31" spans="1:3" ht="15.75" customHeight="1" x14ac:dyDescent="0.2">
      <c r="A31" s="119">
        <v>8.19</v>
      </c>
      <c r="B31" s="119">
        <v>0.6</v>
      </c>
      <c r="C31" s="120">
        <f t="shared" si="0"/>
        <v>7.59</v>
      </c>
    </row>
    <row r="32" spans="1:3" ht="15.75" customHeight="1" x14ac:dyDescent="0.2">
      <c r="A32" s="119">
        <v>8.1999999999999993</v>
      </c>
      <c r="B32" s="119">
        <v>0.6</v>
      </c>
      <c r="C32" s="120">
        <f t="shared" si="0"/>
        <v>7.6</v>
      </c>
    </row>
    <row r="33" spans="1:3" ht="15.75" customHeight="1" x14ac:dyDescent="0.2">
      <c r="A33" s="119">
        <v>8.2100000000000009</v>
      </c>
      <c r="B33" s="119">
        <v>0.6</v>
      </c>
      <c r="C33" s="120">
        <f t="shared" si="0"/>
        <v>7.6100000000000012</v>
      </c>
    </row>
    <row r="34" spans="1:3" ht="15.75" customHeight="1" x14ac:dyDescent="0.2">
      <c r="A34" s="119">
        <v>8.2200000000000006</v>
      </c>
      <c r="B34" s="119">
        <v>0.6</v>
      </c>
      <c r="C34" s="120">
        <f t="shared" si="0"/>
        <v>7.620000000000001</v>
      </c>
    </row>
    <row r="35" spans="1:3" ht="15.75" customHeight="1" x14ac:dyDescent="0.2">
      <c r="A35" s="119">
        <v>8.23</v>
      </c>
      <c r="B35" s="119">
        <v>0.6</v>
      </c>
      <c r="C35" s="120">
        <f t="shared" si="0"/>
        <v>7.6300000000000008</v>
      </c>
    </row>
    <row r="36" spans="1:3" ht="15.75" customHeight="1" x14ac:dyDescent="0.2">
      <c r="A36" s="119">
        <v>8.24</v>
      </c>
      <c r="B36" s="119">
        <v>0.6</v>
      </c>
      <c r="C36" s="120">
        <f t="shared" si="0"/>
        <v>7.6400000000000006</v>
      </c>
    </row>
    <row r="37" spans="1:3" ht="15.75" customHeight="1" x14ac:dyDescent="0.2">
      <c r="A37" s="119">
        <v>8.25</v>
      </c>
      <c r="B37" s="119">
        <v>0.6</v>
      </c>
      <c r="C37" s="120">
        <f t="shared" si="0"/>
        <v>7.65</v>
      </c>
    </row>
    <row r="38" spans="1:3" ht="15.75" customHeight="1" x14ac:dyDescent="0.2">
      <c r="A38" s="119">
        <v>8.26</v>
      </c>
      <c r="B38" s="119">
        <v>0.6</v>
      </c>
      <c r="C38" s="120">
        <f t="shared" si="0"/>
        <v>7.66</v>
      </c>
    </row>
    <row r="39" spans="1:3" ht="15.75" customHeight="1" x14ac:dyDescent="0.2">
      <c r="A39" s="119">
        <v>8.27</v>
      </c>
      <c r="B39" s="119">
        <v>0.6</v>
      </c>
      <c r="C39" s="120">
        <f t="shared" si="0"/>
        <v>7.67</v>
      </c>
    </row>
    <row r="40" spans="1:3" ht="15.75" customHeight="1" x14ac:dyDescent="0.2">
      <c r="A40" s="119">
        <v>8.2799999999999994</v>
      </c>
      <c r="B40" s="119">
        <v>0.6</v>
      </c>
      <c r="C40" s="120">
        <f t="shared" si="0"/>
        <v>7.68</v>
      </c>
    </row>
    <row r="41" spans="1:3" ht="15.75" customHeight="1" x14ac:dyDescent="0.2">
      <c r="A41" s="119">
        <v>8.2899999999999991</v>
      </c>
      <c r="B41" s="119">
        <v>0.6</v>
      </c>
      <c r="C41" s="120">
        <f t="shared" si="0"/>
        <v>7.6899999999999995</v>
      </c>
    </row>
    <row r="42" spans="1:3" ht="15.75" customHeight="1" x14ac:dyDescent="0.2">
      <c r="A42" s="119">
        <v>8.3000000000000007</v>
      </c>
      <c r="B42" s="119">
        <v>0.6</v>
      </c>
      <c r="C42" s="120">
        <f t="shared" si="0"/>
        <v>7.7000000000000011</v>
      </c>
    </row>
    <row r="43" spans="1:3" ht="15.75" customHeight="1" x14ac:dyDescent="0.2">
      <c r="A43" s="119">
        <v>8.31</v>
      </c>
      <c r="B43" s="119">
        <v>0.6</v>
      </c>
      <c r="C43" s="120">
        <f t="shared" si="0"/>
        <v>7.7100000000000009</v>
      </c>
    </row>
    <row r="44" spans="1:3" ht="15.75" customHeight="1" x14ac:dyDescent="0.2">
      <c r="A44" s="119">
        <v>8.32</v>
      </c>
      <c r="B44" s="119">
        <v>0.6</v>
      </c>
      <c r="C44" s="120">
        <f t="shared" si="0"/>
        <v>7.7200000000000006</v>
      </c>
    </row>
    <row r="45" spans="1:3" ht="15.75" customHeight="1" x14ac:dyDescent="0.2">
      <c r="A45" s="119">
        <v>8.33</v>
      </c>
      <c r="B45" s="119">
        <v>0.6</v>
      </c>
      <c r="C45" s="120">
        <f t="shared" si="0"/>
        <v>7.73</v>
      </c>
    </row>
    <row r="46" spans="1:3" ht="15.75" customHeight="1" x14ac:dyDescent="0.2">
      <c r="A46" s="119">
        <v>8.34</v>
      </c>
      <c r="B46" s="119">
        <v>0.6</v>
      </c>
      <c r="C46" s="120">
        <f t="shared" si="0"/>
        <v>7.74</v>
      </c>
    </row>
    <row r="47" spans="1:3" ht="15.75" customHeight="1" x14ac:dyDescent="0.2">
      <c r="A47" s="119">
        <v>8.35</v>
      </c>
      <c r="B47" s="119">
        <v>0.6</v>
      </c>
      <c r="C47" s="120">
        <f t="shared" si="0"/>
        <v>7.75</v>
      </c>
    </row>
    <row r="48" spans="1:3" ht="15.75" customHeight="1" x14ac:dyDescent="0.2">
      <c r="A48" s="119">
        <v>8.36</v>
      </c>
      <c r="B48" s="119">
        <v>0.6</v>
      </c>
      <c r="C48" s="120">
        <f t="shared" si="0"/>
        <v>7.76</v>
      </c>
    </row>
    <row r="49" spans="1:3" ht="15.75" customHeight="1" x14ac:dyDescent="0.2">
      <c r="A49" s="119">
        <v>8.3699999999999992</v>
      </c>
      <c r="B49" s="119">
        <v>0.6</v>
      </c>
      <c r="C49" s="120">
        <f t="shared" si="0"/>
        <v>7.77</v>
      </c>
    </row>
    <row r="50" spans="1:3" ht="15.75" customHeight="1" x14ac:dyDescent="0.2">
      <c r="A50" s="119">
        <v>8.3800000000000008</v>
      </c>
      <c r="B50" s="119">
        <v>0.6</v>
      </c>
      <c r="C50" s="120">
        <f t="shared" si="0"/>
        <v>7.7800000000000011</v>
      </c>
    </row>
    <row r="51" spans="1:3" ht="15.75" customHeight="1" x14ac:dyDescent="0.2">
      <c r="A51" s="119">
        <v>8.39</v>
      </c>
      <c r="B51" s="119">
        <v>0.6</v>
      </c>
      <c r="C51" s="120">
        <f t="shared" si="0"/>
        <v>7.7900000000000009</v>
      </c>
    </row>
    <row r="52" spans="1:3" ht="15.75" customHeight="1" x14ac:dyDescent="0.2">
      <c r="A52" s="119">
        <v>8.4</v>
      </c>
      <c r="B52" s="119">
        <v>0.6</v>
      </c>
      <c r="C52" s="120">
        <f t="shared" si="0"/>
        <v>7.8000000000000007</v>
      </c>
    </row>
    <row r="53" spans="1:3" ht="15.75" customHeight="1" x14ac:dyDescent="0.2">
      <c r="A53" s="119">
        <v>8.41</v>
      </c>
      <c r="B53" s="119">
        <v>0.6</v>
      </c>
      <c r="C53" s="120">
        <f t="shared" si="0"/>
        <v>7.8100000000000005</v>
      </c>
    </row>
    <row r="54" spans="1:3" ht="15.75" customHeight="1" x14ac:dyDescent="0.2">
      <c r="A54" s="119">
        <v>8.42</v>
      </c>
      <c r="B54" s="119">
        <v>0.6</v>
      </c>
      <c r="C54" s="120">
        <f t="shared" si="0"/>
        <v>7.82</v>
      </c>
    </row>
    <row r="55" spans="1:3" ht="15.75" customHeight="1" x14ac:dyDescent="0.2">
      <c r="A55" s="119">
        <v>8.43</v>
      </c>
      <c r="B55" s="119">
        <v>0.6</v>
      </c>
      <c r="C55" s="120">
        <f t="shared" si="0"/>
        <v>7.83</v>
      </c>
    </row>
    <row r="56" spans="1:3" ht="15.75" customHeight="1" x14ac:dyDescent="0.2">
      <c r="A56" s="119">
        <v>8.44</v>
      </c>
      <c r="B56" s="119">
        <v>0.6</v>
      </c>
      <c r="C56" s="120">
        <f t="shared" si="0"/>
        <v>7.84</v>
      </c>
    </row>
    <row r="57" spans="1:3" ht="15.75" customHeight="1" x14ac:dyDescent="0.2">
      <c r="A57" s="119">
        <v>8.4499999999999993</v>
      </c>
      <c r="B57" s="119">
        <v>0.6</v>
      </c>
      <c r="C57" s="120">
        <f t="shared" si="0"/>
        <v>7.85</v>
      </c>
    </row>
    <row r="58" spans="1:3" ht="15.75" customHeight="1" x14ac:dyDescent="0.2">
      <c r="A58" s="119">
        <v>8.4600000000000009</v>
      </c>
      <c r="B58" s="119">
        <v>0.6</v>
      </c>
      <c r="C58" s="120">
        <f t="shared" si="0"/>
        <v>7.8600000000000012</v>
      </c>
    </row>
    <row r="59" spans="1:3" ht="15.75" customHeight="1" x14ac:dyDescent="0.2">
      <c r="A59" s="119">
        <v>8.4700000000000006</v>
      </c>
      <c r="B59" s="119">
        <v>0.6</v>
      </c>
      <c r="C59" s="120">
        <f t="shared" si="0"/>
        <v>7.870000000000001</v>
      </c>
    </row>
    <row r="60" spans="1:3" ht="15.75" customHeight="1" x14ac:dyDescent="0.2">
      <c r="A60" s="119">
        <v>8.48</v>
      </c>
      <c r="B60" s="119">
        <v>0.6</v>
      </c>
      <c r="C60" s="120">
        <f t="shared" si="0"/>
        <v>7.8800000000000008</v>
      </c>
    </row>
    <row r="61" spans="1:3" ht="15.75" customHeight="1" x14ac:dyDescent="0.2">
      <c r="A61" s="119">
        <v>8.49</v>
      </c>
      <c r="B61" s="119">
        <v>0.6</v>
      </c>
      <c r="C61" s="120">
        <f t="shared" si="0"/>
        <v>7.8900000000000006</v>
      </c>
    </row>
    <row r="62" spans="1:3" ht="15.75" customHeight="1" x14ac:dyDescent="0.2">
      <c r="A62" s="119">
        <v>8.5</v>
      </c>
      <c r="B62" s="119">
        <v>0.6</v>
      </c>
      <c r="C62" s="120">
        <f t="shared" si="0"/>
        <v>7.9</v>
      </c>
    </row>
    <row r="63" spans="1:3" ht="15.75" customHeight="1" x14ac:dyDescent="0.2">
      <c r="A63" s="119">
        <v>8.51</v>
      </c>
      <c r="B63" s="119">
        <v>0.6</v>
      </c>
      <c r="C63" s="120">
        <f t="shared" si="0"/>
        <v>7.91</v>
      </c>
    </row>
    <row r="64" spans="1:3" ht="15.75" customHeight="1" x14ac:dyDescent="0.2">
      <c r="A64" s="119">
        <v>8.52</v>
      </c>
      <c r="B64" s="119">
        <v>0.6</v>
      </c>
      <c r="C64" s="120">
        <f t="shared" si="0"/>
        <v>7.92</v>
      </c>
    </row>
    <row r="65" spans="1:3" ht="15.75" customHeight="1" x14ac:dyDescent="0.2">
      <c r="A65" s="119">
        <v>8.5299999999999994</v>
      </c>
      <c r="B65" s="119">
        <v>0.6</v>
      </c>
      <c r="C65" s="120">
        <f t="shared" ref="C65:C128" si="1">A65-B65</f>
        <v>7.93</v>
      </c>
    </row>
    <row r="66" spans="1:3" ht="15.75" customHeight="1" x14ac:dyDescent="0.2">
      <c r="A66" s="119">
        <v>8.5399999999999991</v>
      </c>
      <c r="B66" s="119">
        <v>0.6</v>
      </c>
      <c r="C66" s="120">
        <f t="shared" si="1"/>
        <v>7.9399999999999995</v>
      </c>
    </row>
    <row r="67" spans="1:3" ht="15.75" customHeight="1" x14ac:dyDescent="0.2">
      <c r="A67" s="119">
        <v>8.5500000000000007</v>
      </c>
      <c r="B67" s="119">
        <v>0.6</v>
      </c>
      <c r="C67" s="120">
        <f t="shared" si="1"/>
        <v>7.9500000000000011</v>
      </c>
    </row>
    <row r="68" spans="1:3" ht="15.75" customHeight="1" x14ac:dyDescent="0.2">
      <c r="A68" s="119">
        <v>8.56</v>
      </c>
      <c r="B68" s="119">
        <v>0.6</v>
      </c>
      <c r="C68" s="120">
        <f t="shared" si="1"/>
        <v>7.9600000000000009</v>
      </c>
    </row>
    <row r="69" spans="1:3" ht="15.75" customHeight="1" x14ac:dyDescent="0.2">
      <c r="A69" s="119">
        <v>8.57</v>
      </c>
      <c r="B69" s="119">
        <v>0.6</v>
      </c>
      <c r="C69" s="120">
        <f t="shared" si="1"/>
        <v>7.9700000000000006</v>
      </c>
    </row>
    <row r="70" spans="1:3" ht="15.75" customHeight="1" x14ac:dyDescent="0.2">
      <c r="A70" s="119">
        <v>8.58</v>
      </c>
      <c r="B70" s="119">
        <v>0.6</v>
      </c>
      <c r="C70" s="120">
        <f t="shared" si="1"/>
        <v>7.98</v>
      </c>
    </row>
    <row r="71" spans="1:3" ht="15.75" customHeight="1" x14ac:dyDescent="0.2">
      <c r="A71" s="119">
        <v>8.59</v>
      </c>
      <c r="B71" s="119">
        <v>0.6</v>
      </c>
      <c r="C71" s="120">
        <f t="shared" si="1"/>
        <v>7.99</v>
      </c>
    </row>
    <row r="72" spans="1:3" ht="15.75" customHeight="1" x14ac:dyDescent="0.2">
      <c r="A72" s="119">
        <v>8.6</v>
      </c>
      <c r="B72" s="119">
        <v>0.6</v>
      </c>
      <c r="C72" s="120">
        <f t="shared" si="1"/>
        <v>8</v>
      </c>
    </row>
    <row r="73" spans="1:3" ht="15.75" customHeight="1" x14ac:dyDescent="0.2">
      <c r="A73" s="119">
        <v>8.61</v>
      </c>
      <c r="B73" s="119">
        <v>0.6</v>
      </c>
      <c r="C73" s="120">
        <f t="shared" si="1"/>
        <v>8.01</v>
      </c>
    </row>
    <row r="74" spans="1:3" ht="15.75" customHeight="1" x14ac:dyDescent="0.2">
      <c r="A74" s="119">
        <v>8.6199999999999992</v>
      </c>
      <c r="B74" s="119">
        <v>0.6</v>
      </c>
      <c r="C74" s="120">
        <f t="shared" si="1"/>
        <v>8.02</v>
      </c>
    </row>
    <row r="75" spans="1:3" ht="15.75" customHeight="1" x14ac:dyDescent="0.2">
      <c r="A75" s="119">
        <v>8.6300000000000008</v>
      </c>
      <c r="B75" s="119">
        <v>0.6</v>
      </c>
      <c r="C75" s="120">
        <f t="shared" si="1"/>
        <v>8.0300000000000011</v>
      </c>
    </row>
    <row r="76" spans="1:3" ht="15.75" customHeight="1" x14ac:dyDescent="0.2">
      <c r="A76" s="119">
        <v>8.64</v>
      </c>
      <c r="B76" s="119">
        <v>0.6</v>
      </c>
      <c r="C76" s="120">
        <f t="shared" si="1"/>
        <v>8.0400000000000009</v>
      </c>
    </row>
    <row r="77" spans="1:3" ht="15.75" customHeight="1" x14ac:dyDescent="0.2">
      <c r="A77" s="119">
        <v>8.65</v>
      </c>
      <c r="B77" s="119">
        <v>0.6</v>
      </c>
      <c r="C77" s="120">
        <f t="shared" si="1"/>
        <v>8.0500000000000007</v>
      </c>
    </row>
    <row r="78" spans="1:3" ht="15.75" customHeight="1" x14ac:dyDescent="0.2">
      <c r="A78" s="119">
        <v>8.66</v>
      </c>
      <c r="B78" s="119">
        <v>0.6</v>
      </c>
      <c r="C78" s="120">
        <f t="shared" si="1"/>
        <v>8.06</v>
      </c>
    </row>
    <row r="79" spans="1:3" ht="15.75" customHeight="1" x14ac:dyDescent="0.2">
      <c r="A79" s="119">
        <v>8.67</v>
      </c>
      <c r="B79" s="119">
        <v>0.6</v>
      </c>
      <c r="C79" s="120">
        <f t="shared" si="1"/>
        <v>8.07</v>
      </c>
    </row>
    <row r="80" spans="1:3" ht="15.75" customHeight="1" x14ac:dyDescent="0.2">
      <c r="A80" s="119">
        <v>8.68</v>
      </c>
      <c r="B80" s="119">
        <v>0.6</v>
      </c>
      <c r="C80" s="120">
        <f t="shared" si="1"/>
        <v>8.08</v>
      </c>
    </row>
    <row r="81" spans="1:3" ht="15.75" customHeight="1" x14ac:dyDescent="0.2">
      <c r="A81" s="119">
        <v>8.69</v>
      </c>
      <c r="B81" s="119">
        <v>0.6</v>
      </c>
      <c r="C81" s="120">
        <f t="shared" si="1"/>
        <v>8.09</v>
      </c>
    </row>
    <row r="82" spans="1:3" ht="15.75" customHeight="1" x14ac:dyDescent="0.2">
      <c r="A82" s="119">
        <v>8.6999999999999993</v>
      </c>
      <c r="B82" s="119">
        <v>0.6</v>
      </c>
      <c r="C82" s="120">
        <f t="shared" si="1"/>
        <v>8.1</v>
      </c>
    </row>
    <row r="83" spans="1:3" ht="15.75" customHeight="1" x14ac:dyDescent="0.2">
      <c r="A83" s="119">
        <v>8.7100000000000009</v>
      </c>
      <c r="B83" s="119">
        <v>0.6</v>
      </c>
      <c r="C83" s="120">
        <f t="shared" si="1"/>
        <v>8.1100000000000012</v>
      </c>
    </row>
    <row r="84" spans="1:3" ht="15.75" customHeight="1" x14ac:dyDescent="0.2">
      <c r="A84" s="119">
        <v>8.7200000000000006</v>
      </c>
      <c r="B84" s="119">
        <v>0.6</v>
      </c>
      <c r="C84" s="120">
        <f t="shared" si="1"/>
        <v>8.120000000000001</v>
      </c>
    </row>
    <row r="85" spans="1:3" ht="15.75" customHeight="1" x14ac:dyDescent="0.2">
      <c r="A85" s="119">
        <v>8.73</v>
      </c>
      <c r="B85" s="119">
        <v>0.6</v>
      </c>
      <c r="C85" s="120">
        <f t="shared" si="1"/>
        <v>8.1300000000000008</v>
      </c>
    </row>
    <row r="86" spans="1:3" ht="15.75" customHeight="1" x14ac:dyDescent="0.2">
      <c r="A86" s="119">
        <v>8.74</v>
      </c>
      <c r="B86" s="119">
        <v>0.6</v>
      </c>
      <c r="C86" s="120">
        <f t="shared" si="1"/>
        <v>8.14</v>
      </c>
    </row>
    <row r="87" spans="1:3" ht="15.75" customHeight="1" x14ac:dyDescent="0.2">
      <c r="A87" s="119">
        <v>8.75</v>
      </c>
      <c r="B87" s="119">
        <v>0.6</v>
      </c>
      <c r="C87" s="120">
        <f t="shared" si="1"/>
        <v>8.15</v>
      </c>
    </row>
    <row r="88" spans="1:3" ht="15.75" customHeight="1" x14ac:dyDescent="0.2">
      <c r="A88" s="119">
        <v>8.76</v>
      </c>
      <c r="B88" s="119">
        <v>0.6</v>
      </c>
      <c r="C88" s="120">
        <f t="shared" si="1"/>
        <v>8.16</v>
      </c>
    </row>
    <row r="89" spans="1:3" ht="15.75" customHeight="1" x14ac:dyDescent="0.2">
      <c r="A89" s="119">
        <v>8.77</v>
      </c>
      <c r="B89" s="119">
        <v>0.6</v>
      </c>
      <c r="C89" s="120">
        <f t="shared" si="1"/>
        <v>8.17</v>
      </c>
    </row>
    <row r="90" spans="1:3" ht="15.75" customHeight="1" x14ac:dyDescent="0.2">
      <c r="A90" s="119">
        <v>8.7799999999999994</v>
      </c>
      <c r="B90" s="119">
        <v>0.6</v>
      </c>
      <c r="C90" s="120">
        <f t="shared" si="1"/>
        <v>8.18</v>
      </c>
    </row>
    <row r="91" spans="1:3" ht="15.75" customHeight="1" x14ac:dyDescent="0.2">
      <c r="A91" s="119">
        <v>8.7899999999999991</v>
      </c>
      <c r="B91" s="119">
        <v>0.6</v>
      </c>
      <c r="C91" s="120">
        <f t="shared" si="1"/>
        <v>8.19</v>
      </c>
    </row>
    <row r="92" spans="1:3" ht="15.75" customHeight="1" x14ac:dyDescent="0.2">
      <c r="A92" s="119">
        <v>8.8000000000000007</v>
      </c>
      <c r="B92" s="119">
        <v>0.6</v>
      </c>
      <c r="C92" s="120">
        <f t="shared" si="1"/>
        <v>8.2000000000000011</v>
      </c>
    </row>
    <row r="93" spans="1:3" ht="15.75" customHeight="1" x14ac:dyDescent="0.2">
      <c r="A93" s="119">
        <v>8.81</v>
      </c>
      <c r="B93" s="119">
        <v>0.6</v>
      </c>
      <c r="C93" s="120">
        <f t="shared" si="1"/>
        <v>8.2100000000000009</v>
      </c>
    </row>
    <row r="94" spans="1:3" ht="15.75" customHeight="1" x14ac:dyDescent="0.2">
      <c r="A94" s="119">
        <v>8.82</v>
      </c>
      <c r="B94" s="119">
        <v>0.6</v>
      </c>
      <c r="C94" s="120">
        <f t="shared" si="1"/>
        <v>8.2200000000000006</v>
      </c>
    </row>
    <row r="95" spans="1:3" ht="15.75" customHeight="1" x14ac:dyDescent="0.2">
      <c r="A95" s="119">
        <v>8.83</v>
      </c>
      <c r="B95" s="119">
        <v>0.6</v>
      </c>
      <c r="C95" s="120">
        <f t="shared" si="1"/>
        <v>8.23</v>
      </c>
    </row>
    <row r="96" spans="1:3" ht="15.75" customHeight="1" x14ac:dyDescent="0.2">
      <c r="A96" s="119">
        <v>8.84</v>
      </c>
      <c r="B96" s="119">
        <v>0.6</v>
      </c>
      <c r="C96" s="120">
        <f t="shared" si="1"/>
        <v>8.24</v>
      </c>
    </row>
    <row r="97" spans="1:3" ht="15.75" customHeight="1" x14ac:dyDescent="0.2">
      <c r="A97" s="119">
        <v>8.85</v>
      </c>
      <c r="B97" s="119">
        <v>0.6</v>
      </c>
      <c r="C97" s="120">
        <f t="shared" si="1"/>
        <v>8.25</v>
      </c>
    </row>
    <row r="98" spans="1:3" ht="15.75" customHeight="1" x14ac:dyDescent="0.2">
      <c r="A98" s="119">
        <v>8.86</v>
      </c>
      <c r="B98" s="119">
        <v>0.6</v>
      </c>
      <c r="C98" s="120">
        <f t="shared" si="1"/>
        <v>8.26</v>
      </c>
    </row>
    <row r="99" spans="1:3" ht="15.75" customHeight="1" x14ac:dyDescent="0.2">
      <c r="A99" s="119">
        <v>8.8699999999999992</v>
      </c>
      <c r="B99" s="119">
        <v>0.6</v>
      </c>
      <c r="C99" s="120">
        <f t="shared" si="1"/>
        <v>8.27</v>
      </c>
    </row>
    <row r="100" spans="1:3" ht="15.75" customHeight="1" x14ac:dyDescent="0.2">
      <c r="A100" s="119">
        <v>8.8800000000000008</v>
      </c>
      <c r="B100" s="119">
        <v>0.6</v>
      </c>
      <c r="C100" s="120">
        <f t="shared" si="1"/>
        <v>8.2800000000000011</v>
      </c>
    </row>
    <row r="101" spans="1:3" ht="15.75" customHeight="1" x14ac:dyDescent="0.2">
      <c r="A101" s="119">
        <v>8.89</v>
      </c>
      <c r="B101" s="119">
        <v>0.6</v>
      </c>
      <c r="C101" s="120">
        <f t="shared" si="1"/>
        <v>8.2900000000000009</v>
      </c>
    </row>
    <row r="102" spans="1:3" ht="15.75" customHeight="1" x14ac:dyDescent="0.2">
      <c r="A102" s="119">
        <v>8.9</v>
      </c>
      <c r="B102" s="119">
        <v>0.6</v>
      </c>
      <c r="C102" s="120">
        <f t="shared" si="1"/>
        <v>8.3000000000000007</v>
      </c>
    </row>
    <row r="103" spans="1:3" ht="15.75" customHeight="1" x14ac:dyDescent="0.2">
      <c r="A103" s="119">
        <v>8.91</v>
      </c>
      <c r="B103" s="119">
        <v>0.6</v>
      </c>
      <c r="C103" s="120">
        <f t="shared" si="1"/>
        <v>8.31</v>
      </c>
    </row>
    <row r="104" spans="1:3" ht="15.75" customHeight="1" x14ac:dyDescent="0.2">
      <c r="A104" s="119">
        <v>8.92</v>
      </c>
      <c r="B104" s="119">
        <v>0.6</v>
      </c>
      <c r="C104" s="120">
        <f t="shared" si="1"/>
        <v>8.32</v>
      </c>
    </row>
    <row r="105" spans="1:3" ht="15.75" customHeight="1" x14ac:dyDescent="0.2">
      <c r="A105" s="119">
        <v>8.93</v>
      </c>
      <c r="B105" s="119">
        <v>0.6</v>
      </c>
      <c r="C105" s="120">
        <f t="shared" si="1"/>
        <v>8.33</v>
      </c>
    </row>
    <row r="106" spans="1:3" ht="15.75" customHeight="1" x14ac:dyDescent="0.2">
      <c r="A106" s="119">
        <v>8.94</v>
      </c>
      <c r="B106" s="119">
        <v>0.6</v>
      </c>
      <c r="C106" s="120">
        <f t="shared" si="1"/>
        <v>8.34</v>
      </c>
    </row>
    <row r="107" spans="1:3" ht="15.75" customHeight="1" x14ac:dyDescent="0.2">
      <c r="A107" s="119">
        <v>8.9499999999999993</v>
      </c>
      <c r="B107" s="119">
        <v>0.6</v>
      </c>
      <c r="C107" s="120">
        <f t="shared" si="1"/>
        <v>8.35</v>
      </c>
    </row>
    <row r="108" spans="1:3" ht="15.75" customHeight="1" x14ac:dyDescent="0.2">
      <c r="A108" s="119">
        <v>8.9600000000000009</v>
      </c>
      <c r="B108" s="119">
        <v>0.6</v>
      </c>
      <c r="C108" s="120">
        <f t="shared" si="1"/>
        <v>8.3600000000000012</v>
      </c>
    </row>
    <row r="109" spans="1:3" ht="15.75" customHeight="1" x14ac:dyDescent="0.2">
      <c r="A109" s="119">
        <v>8.9700000000000006</v>
      </c>
      <c r="B109" s="119">
        <v>0.6</v>
      </c>
      <c r="C109" s="120">
        <f t="shared" si="1"/>
        <v>8.370000000000001</v>
      </c>
    </row>
    <row r="110" spans="1:3" ht="15.75" customHeight="1" x14ac:dyDescent="0.2">
      <c r="A110" s="119">
        <v>8.98</v>
      </c>
      <c r="B110" s="119">
        <v>0.6</v>
      </c>
      <c r="C110" s="120">
        <f t="shared" si="1"/>
        <v>8.3800000000000008</v>
      </c>
    </row>
    <row r="111" spans="1:3" ht="15.75" customHeight="1" x14ac:dyDescent="0.2">
      <c r="A111" s="119">
        <v>8.99</v>
      </c>
      <c r="B111" s="119">
        <v>0.6</v>
      </c>
      <c r="C111" s="120">
        <f t="shared" si="1"/>
        <v>8.39</v>
      </c>
    </row>
    <row r="112" spans="1:3" ht="15.75" customHeight="1" x14ac:dyDescent="0.2">
      <c r="A112" s="119">
        <v>9</v>
      </c>
      <c r="B112" s="119">
        <v>0.6</v>
      </c>
      <c r="C112" s="120">
        <f t="shared" si="1"/>
        <v>8.4</v>
      </c>
    </row>
    <row r="113" spans="1:3" ht="15.75" customHeight="1" x14ac:dyDescent="0.2">
      <c r="A113" s="119">
        <v>9.01</v>
      </c>
      <c r="B113" s="119">
        <v>0.6</v>
      </c>
      <c r="C113" s="120">
        <f t="shared" si="1"/>
        <v>8.41</v>
      </c>
    </row>
    <row r="114" spans="1:3" ht="15.75" customHeight="1" x14ac:dyDescent="0.2">
      <c r="A114" s="119">
        <v>9.02</v>
      </c>
      <c r="B114" s="119">
        <v>0.6</v>
      </c>
      <c r="C114" s="120">
        <f t="shared" si="1"/>
        <v>8.42</v>
      </c>
    </row>
    <row r="115" spans="1:3" ht="15.75" customHeight="1" x14ac:dyDescent="0.2">
      <c r="A115" s="119">
        <v>9.0299999999999994</v>
      </c>
      <c r="B115" s="119">
        <v>0.6</v>
      </c>
      <c r="C115" s="120">
        <f t="shared" si="1"/>
        <v>8.43</v>
      </c>
    </row>
    <row r="116" spans="1:3" ht="15.75" customHeight="1" x14ac:dyDescent="0.2">
      <c r="A116" s="119">
        <v>9.0399999999999991</v>
      </c>
      <c r="B116" s="119">
        <v>0.6</v>
      </c>
      <c r="C116" s="120">
        <f t="shared" si="1"/>
        <v>8.44</v>
      </c>
    </row>
    <row r="117" spans="1:3" ht="15.75" customHeight="1" x14ac:dyDescent="0.2">
      <c r="A117" s="119">
        <v>9.0500000000000007</v>
      </c>
      <c r="B117" s="119">
        <v>0.6</v>
      </c>
      <c r="C117" s="120">
        <f t="shared" si="1"/>
        <v>8.4500000000000011</v>
      </c>
    </row>
    <row r="118" spans="1:3" ht="15.75" customHeight="1" x14ac:dyDescent="0.2">
      <c r="A118" s="119">
        <v>9.06</v>
      </c>
      <c r="B118" s="119">
        <v>0.6</v>
      </c>
      <c r="C118" s="120">
        <f t="shared" si="1"/>
        <v>8.4600000000000009</v>
      </c>
    </row>
    <row r="119" spans="1:3" ht="15.75" customHeight="1" x14ac:dyDescent="0.2">
      <c r="A119" s="119">
        <v>9.07</v>
      </c>
      <c r="B119" s="119">
        <v>0.6</v>
      </c>
      <c r="C119" s="120">
        <f t="shared" si="1"/>
        <v>8.4700000000000006</v>
      </c>
    </row>
    <row r="120" spans="1:3" ht="15.75" customHeight="1" x14ac:dyDescent="0.2">
      <c r="A120" s="119">
        <v>9.08</v>
      </c>
      <c r="B120" s="119">
        <v>0.6</v>
      </c>
      <c r="C120" s="120">
        <f t="shared" si="1"/>
        <v>8.48</v>
      </c>
    </row>
    <row r="121" spans="1:3" ht="15.75" customHeight="1" x14ac:dyDescent="0.2">
      <c r="A121" s="119">
        <v>9.09</v>
      </c>
      <c r="B121" s="119">
        <v>0.6</v>
      </c>
      <c r="C121" s="120">
        <f t="shared" si="1"/>
        <v>8.49</v>
      </c>
    </row>
    <row r="122" spans="1:3" ht="15.75" customHeight="1" x14ac:dyDescent="0.2">
      <c r="A122" s="119">
        <v>9.1</v>
      </c>
      <c r="B122" s="119">
        <v>0.6</v>
      </c>
      <c r="C122" s="120">
        <f t="shared" si="1"/>
        <v>8.5</v>
      </c>
    </row>
    <row r="123" spans="1:3" ht="15.75" customHeight="1" x14ac:dyDescent="0.2">
      <c r="A123" s="119">
        <v>9.11</v>
      </c>
      <c r="B123" s="119">
        <v>0.6</v>
      </c>
      <c r="C123" s="120">
        <f t="shared" si="1"/>
        <v>8.51</v>
      </c>
    </row>
    <row r="124" spans="1:3" ht="15.75" customHeight="1" x14ac:dyDescent="0.2">
      <c r="A124" s="119">
        <v>9.1199999999999992</v>
      </c>
      <c r="B124" s="119">
        <v>0.6</v>
      </c>
      <c r="C124" s="120">
        <f t="shared" si="1"/>
        <v>8.52</v>
      </c>
    </row>
    <row r="125" spans="1:3" ht="15.75" customHeight="1" x14ac:dyDescent="0.2">
      <c r="A125" s="119">
        <v>9.1300000000000008</v>
      </c>
      <c r="B125" s="119">
        <v>0.6</v>
      </c>
      <c r="C125" s="120">
        <f t="shared" si="1"/>
        <v>8.5300000000000011</v>
      </c>
    </row>
    <row r="126" spans="1:3" ht="15.75" customHeight="1" x14ac:dyDescent="0.2">
      <c r="A126" s="119">
        <v>9.14</v>
      </c>
      <c r="B126" s="119">
        <v>0.6</v>
      </c>
      <c r="C126" s="120">
        <f t="shared" si="1"/>
        <v>8.5400000000000009</v>
      </c>
    </row>
    <row r="127" spans="1:3" ht="15.75" customHeight="1" x14ac:dyDescent="0.2">
      <c r="A127" s="119">
        <v>9.15</v>
      </c>
      <c r="B127" s="119">
        <v>0.6</v>
      </c>
      <c r="C127" s="120">
        <f t="shared" si="1"/>
        <v>8.5500000000000007</v>
      </c>
    </row>
    <row r="128" spans="1:3" ht="15.75" customHeight="1" x14ac:dyDescent="0.2">
      <c r="A128" s="119">
        <v>9.16</v>
      </c>
      <c r="B128" s="119">
        <v>0.6</v>
      </c>
      <c r="C128" s="120">
        <f t="shared" si="1"/>
        <v>8.56</v>
      </c>
    </row>
    <row r="129" spans="1:3" ht="15.75" customHeight="1" x14ac:dyDescent="0.2">
      <c r="A129" s="119">
        <v>9.17</v>
      </c>
      <c r="B129" s="119">
        <v>0.6</v>
      </c>
      <c r="C129" s="120">
        <f t="shared" ref="C129:C192" si="2">A129-B129</f>
        <v>8.57</v>
      </c>
    </row>
    <row r="130" spans="1:3" ht="15.75" customHeight="1" x14ac:dyDescent="0.2">
      <c r="A130" s="119">
        <v>9.18</v>
      </c>
      <c r="B130" s="119">
        <v>0.6</v>
      </c>
      <c r="C130" s="120">
        <f t="shared" si="2"/>
        <v>8.58</v>
      </c>
    </row>
    <row r="131" spans="1:3" ht="15.75" customHeight="1" x14ac:dyDescent="0.2">
      <c r="A131" s="119">
        <v>9.19</v>
      </c>
      <c r="B131" s="119">
        <v>0.6</v>
      </c>
      <c r="C131" s="120">
        <f t="shared" si="2"/>
        <v>8.59</v>
      </c>
    </row>
    <row r="132" spans="1:3" ht="15.75" customHeight="1" x14ac:dyDescent="0.2">
      <c r="A132" s="119">
        <v>9.1999999999999993</v>
      </c>
      <c r="B132" s="119">
        <v>0.6</v>
      </c>
      <c r="C132" s="120">
        <f t="shared" si="2"/>
        <v>8.6</v>
      </c>
    </row>
    <row r="133" spans="1:3" ht="15.75" customHeight="1" x14ac:dyDescent="0.2">
      <c r="A133" s="119">
        <v>9.2100000000000009</v>
      </c>
      <c r="B133" s="119">
        <v>0.6</v>
      </c>
      <c r="C133" s="120">
        <f t="shared" si="2"/>
        <v>8.6100000000000012</v>
      </c>
    </row>
    <row r="134" spans="1:3" ht="15.75" customHeight="1" x14ac:dyDescent="0.2">
      <c r="A134" s="119">
        <v>9.2200000000000006</v>
      </c>
      <c r="B134" s="119">
        <v>0.6</v>
      </c>
      <c r="C134" s="120">
        <f t="shared" si="2"/>
        <v>8.620000000000001</v>
      </c>
    </row>
    <row r="135" spans="1:3" ht="15.75" customHeight="1" x14ac:dyDescent="0.2">
      <c r="A135" s="119">
        <v>9.23</v>
      </c>
      <c r="B135" s="119">
        <v>0.6</v>
      </c>
      <c r="C135" s="120">
        <f t="shared" si="2"/>
        <v>8.6300000000000008</v>
      </c>
    </row>
    <row r="136" spans="1:3" ht="15.75" customHeight="1" x14ac:dyDescent="0.2">
      <c r="A136" s="119">
        <v>9.24</v>
      </c>
      <c r="B136" s="119">
        <v>0.6</v>
      </c>
      <c r="C136" s="120">
        <f t="shared" si="2"/>
        <v>8.64</v>
      </c>
    </row>
    <row r="137" spans="1:3" ht="15.75" customHeight="1" x14ac:dyDescent="0.2">
      <c r="A137" s="119">
        <v>9.25</v>
      </c>
      <c r="B137" s="119">
        <v>0.6</v>
      </c>
      <c r="C137" s="120">
        <f t="shared" si="2"/>
        <v>8.65</v>
      </c>
    </row>
    <row r="138" spans="1:3" ht="15.75" customHeight="1" x14ac:dyDescent="0.2">
      <c r="A138" s="119">
        <v>9.26</v>
      </c>
      <c r="B138" s="119">
        <v>0.6</v>
      </c>
      <c r="C138" s="120">
        <f t="shared" si="2"/>
        <v>8.66</v>
      </c>
    </row>
    <row r="139" spans="1:3" ht="15.75" customHeight="1" x14ac:dyDescent="0.2">
      <c r="A139" s="119">
        <v>9.27</v>
      </c>
      <c r="B139" s="119">
        <v>0.6</v>
      </c>
      <c r="C139" s="120">
        <f t="shared" si="2"/>
        <v>8.67</v>
      </c>
    </row>
    <row r="140" spans="1:3" ht="15.75" customHeight="1" x14ac:dyDescent="0.2">
      <c r="A140" s="119">
        <v>9.2799999999999994</v>
      </c>
      <c r="B140" s="119">
        <v>0.6</v>
      </c>
      <c r="C140" s="120">
        <f t="shared" si="2"/>
        <v>8.68</v>
      </c>
    </row>
    <row r="141" spans="1:3" ht="15.75" customHeight="1" x14ac:dyDescent="0.2">
      <c r="A141" s="119">
        <v>9.2899999999999991</v>
      </c>
      <c r="B141" s="119">
        <v>0.6</v>
      </c>
      <c r="C141" s="120">
        <f t="shared" si="2"/>
        <v>8.69</v>
      </c>
    </row>
    <row r="142" spans="1:3" ht="15.75" customHeight="1" x14ac:dyDescent="0.2">
      <c r="A142" s="119">
        <v>9.3000000000000007</v>
      </c>
      <c r="B142" s="119">
        <v>0.6</v>
      </c>
      <c r="C142" s="120">
        <f t="shared" si="2"/>
        <v>8.7000000000000011</v>
      </c>
    </row>
    <row r="143" spans="1:3" ht="15.75" customHeight="1" x14ac:dyDescent="0.2">
      <c r="A143" s="119">
        <v>9.31</v>
      </c>
      <c r="B143" s="119">
        <v>0.6</v>
      </c>
      <c r="C143" s="120">
        <f t="shared" si="2"/>
        <v>8.7100000000000009</v>
      </c>
    </row>
    <row r="144" spans="1:3" ht="15.75" customHeight="1" x14ac:dyDescent="0.2">
      <c r="A144" s="119">
        <v>9.32</v>
      </c>
      <c r="B144" s="119">
        <v>0.6</v>
      </c>
      <c r="C144" s="120">
        <f t="shared" si="2"/>
        <v>8.7200000000000006</v>
      </c>
    </row>
    <row r="145" spans="1:3" ht="15.75" customHeight="1" x14ac:dyDescent="0.2">
      <c r="A145" s="119">
        <v>9.33</v>
      </c>
      <c r="B145" s="119">
        <v>0.6</v>
      </c>
      <c r="C145" s="120">
        <f t="shared" si="2"/>
        <v>8.73</v>
      </c>
    </row>
    <row r="146" spans="1:3" ht="15.75" customHeight="1" x14ac:dyDescent="0.2">
      <c r="A146" s="119">
        <v>9.34</v>
      </c>
      <c r="B146" s="119">
        <v>0.6</v>
      </c>
      <c r="C146" s="120">
        <f t="shared" si="2"/>
        <v>8.74</v>
      </c>
    </row>
    <row r="147" spans="1:3" ht="15.75" customHeight="1" x14ac:dyDescent="0.2">
      <c r="A147" s="119">
        <v>9.35</v>
      </c>
      <c r="B147" s="119">
        <v>0.6</v>
      </c>
      <c r="C147" s="120">
        <f t="shared" si="2"/>
        <v>8.75</v>
      </c>
    </row>
    <row r="148" spans="1:3" ht="15.75" customHeight="1" x14ac:dyDescent="0.2">
      <c r="A148" s="119">
        <v>9.36</v>
      </c>
      <c r="B148" s="119">
        <v>0.6</v>
      </c>
      <c r="C148" s="120">
        <f t="shared" si="2"/>
        <v>8.76</v>
      </c>
    </row>
    <row r="149" spans="1:3" ht="15.75" customHeight="1" x14ac:dyDescent="0.2">
      <c r="A149" s="119">
        <v>9.3699999999999992</v>
      </c>
      <c r="B149" s="119">
        <v>0.6</v>
      </c>
      <c r="C149" s="120">
        <f t="shared" si="2"/>
        <v>8.77</v>
      </c>
    </row>
    <row r="150" spans="1:3" ht="15.75" customHeight="1" x14ac:dyDescent="0.2">
      <c r="A150" s="119">
        <v>9.3800000000000008</v>
      </c>
      <c r="B150" s="119">
        <v>0.6</v>
      </c>
      <c r="C150" s="120">
        <f t="shared" si="2"/>
        <v>8.7800000000000011</v>
      </c>
    </row>
    <row r="151" spans="1:3" ht="15.75" customHeight="1" x14ac:dyDescent="0.2">
      <c r="A151" s="119">
        <v>9.39</v>
      </c>
      <c r="B151" s="119">
        <v>0.6</v>
      </c>
      <c r="C151" s="120">
        <f t="shared" si="2"/>
        <v>8.7900000000000009</v>
      </c>
    </row>
    <row r="152" spans="1:3" ht="15.75" customHeight="1" x14ac:dyDescent="0.2">
      <c r="A152" s="119">
        <v>9.4</v>
      </c>
      <c r="B152" s="119">
        <v>0.6</v>
      </c>
      <c r="C152" s="120">
        <f t="shared" si="2"/>
        <v>8.8000000000000007</v>
      </c>
    </row>
    <row r="153" spans="1:3" ht="15.75" customHeight="1" x14ac:dyDescent="0.2">
      <c r="A153" s="119">
        <v>9.41</v>
      </c>
      <c r="B153" s="119">
        <v>0.6</v>
      </c>
      <c r="C153" s="120">
        <f t="shared" si="2"/>
        <v>8.81</v>
      </c>
    </row>
    <row r="154" spans="1:3" ht="15.75" customHeight="1" x14ac:dyDescent="0.2">
      <c r="A154" s="119">
        <v>9.42</v>
      </c>
      <c r="B154" s="119">
        <v>0.6</v>
      </c>
      <c r="C154" s="120">
        <f t="shared" si="2"/>
        <v>8.82</v>
      </c>
    </row>
    <row r="155" spans="1:3" ht="15.75" customHeight="1" x14ac:dyDescent="0.2">
      <c r="A155" s="119">
        <v>9.43</v>
      </c>
      <c r="B155" s="119">
        <v>0.6</v>
      </c>
      <c r="C155" s="120">
        <f t="shared" si="2"/>
        <v>8.83</v>
      </c>
    </row>
    <row r="156" spans="1:3" ht="15.75" customHeight="1" x14ac:dyDescent="0.2">
      <c r="A156" s="119">
        <v>9.44</v>
      </c>
      <c r="B156" s="119">
        <v>0.6</v>
      </c>
      <c r="C156" s="120">
        <f t="shared" si="2"/>
        <v>8.84</v>
      </c>
    </row>
    <row r="157" spans="1:3" ht="15.75" customHeight="1" x14ac:dyDescent="0.2">
      <c r="A157" s="119">
        <v>9.4499999999999993</v>
      </c>
      <c r="B157" s="119">
        <v>0.6</v>
      </c>
      <c r="C157" s="120">
        <f t="shared" si="2"/>
        <v>8.85</v>
      </c>
    </row>
    <row r="158" spans="1:3" ht="15.75" customHeight="1" x14ac:dyDescent="0.2">
      <c r="A158" s="119">
        <v>9.4600000000000009</v>
      </c>
      <c r="B158" s="119">
        <v>0.6</v>
      </c>
      <c r="C158" s="120">
        <f t="shared" si="2"/>
        <v>8.8600000000000012</v>
      </c>
    </row>
    <row r="159" spans="1:3" ht="15.75" customHeight="1" x14ac:dyDescent="0.2">
      <c r="A159" s="119">
        <v>9.4700000000000006</v>
      </c>
      <c r="B159" s="119">
        <v>0.6</v>
      </c>
      <c r="C159" s="120">
        <f t="shared" si="2"/>
        <v>8.870000000000001</v>
      </c>
    </row>
    <row r="160" spans="1:3" ht="15.75" customHeight="1" x14ac:dyDescent="0.2">
      <c r="A160" s="119">
        <v>9.48</v>
      </c>
      <c r="B160" s="119">
        <v>0.6</v>
      </c>
      <c r="C160" s="120">
        <f t="shared" si="2"/>
        <v>8.8800000000000008</v>
      </c>
    </row>
    <row r="161" spans="1:3" ht="15.75" customHeight="1" x14ac:dyDescent="0.2">
      <c r="A161" s="119">
        <v>9.49</v>
      </c>
      <c r="B161" s="119">
        <v>0.6</v>
      </c>
      <c r="C161" s="120">
        <f t="shared" si="2"/>
        <v>8.89</v>
      </c>
    </row>
    <row r="162" spans="1:3" ht="15.75" customHeight="1" x14ac:dyDescent="0.2">
      <c r="A162" s="119">
        <v>9.5</v>
      </c>
      <c r="B162" s="119">
        <v>0.6</v>
      </c>
      <c r="C162" s="120">
        <f t="shared" si="2"/>
        <v>8.9</v>
      </c>
    </row>
    <row r="163" spans="1:3" ht="15.75" customHeight="1" x14ac:dyDescent="0.2">
      <c r="A163" s="119">
        <v>9.51</v>
      </c>
      <c r="B163" s="119">
        <v>0.6</v>
      </c>
      <c r="C163" s="120">
        <f t="shared" si="2"/>
        <v>8.91</v>
      </c>
    </row>
    <row r="164" spans="1:3" ht="15.75" customHeight="1" x14ac:dyDescent="0.2">
      <c r="A164" s="119">
        <v>9.52</v>
      </c>
      <c r="B164" s="119">
        <v>0.6</v>
      </c>
      <c r="C164" s="120">
        <f t="shared" si="2"/>
        <v>8.92</v>
      </c>
    </row>
    <row r="165" spans="1:3" ht="15.75" customHeight="1" x14ac:dyDescent="0.2">
      <c r="A165" s="119">
        <v>9.5299999999999994</v>
      </c>
      <c r="B165" s="119">
        <v>0.6</v>
      </c>
      <c r="C165" s="120">
        <f t="shared" si="2"/>
        <v>8.93</v>
      </c>
    </row>
    <row r="166" spans="1:3" ht="15.75" customHeight="1" x14ac:dyDescent="0.2">
      <c r="A166" s="119">
        <v>9.5399999999999991</v>
      </c>
      <c r="B166" s="119">
        <v>0.6</v>
      </c>
      <c r="C166" s="120">
        <f t="shared" si="2"/>
        <v>8.94</v>
      </c>
    </row>
    <row r="167" spans="1:3" ht="15.75" customHeight="1" x14ac:dyDescent="0.2">
      <c r="A167" s="119">
        <v>9.5500000000000007</v>
      </c>
      <c r="B167" s="119">
        <v>0.6</v>
      </c>
      <c r="C167" s="120">
        <f t="shared" si="2"/>
        <v>8.9500000000000011</v>
      </c>
    </row>
    <row r="168" spans="1:3" ht="15.75" customHeight="1" x14ac:dyDescent="0.2">
      <c r="A168" s="119">
        <v>9.56</v>
      </c>
      <c r="B168" s="119">
        <v>0.6</v>
      </c>
      <c r="C168" s="120">
        <f t="shared" si="2"/>
        <v>8.9600000000000009</v>
      </c>
    </row>
    <row r="169" spans="1:3" ht="15.75" customHeight="1" x14ac:dyDescent="0.2">
      <c r="A169" s="119">
        <v>9.57</v>
      </c>
      <c r="B169" s="119">
        <v>0.6</v>
      </c>
      <c r="C169" s="120">
        <f t="shared" si="2"/>
        <v>8.9700000000000006</v>
      </c>
    </row>
    <row r="170" spans="1:3" ht="15.75" customHeight="1" x14ac:dyDescent="0.2">
      <c r="A170" s="119">
        <v>9.58</v>
      </c>
      <c r="B170" s="119">
        <v>0.6</v>
      </c>
      <c r="C170" s="120">
        <f t="shared" si="2"/>
        <v>8.98</v>
      </c>
    </row>
    <row r="171" spans="1:3" ht="15.75" customHeight="1" x14ac:dyDescent="0.2">
      <c r="A171" s="119">
        <v>9.59</v>
      </c>
      <c r="B171" s="119">
        <v>0.6</v>
      </c>
      <c r="C171" s="120">
        <f t="shared" si="2"/>
        <v>8.99</v>
      </c>
    </row>
    <row r="172" spans="1:3" ht="15.75" customHeight="1" x14ac:dyDescent="0.2">
      <c r="A172" s="119">
        <v>9.6</v>
      </c>
      <c r="B172" s="119">
        <v>0.6</v>
      </c>
      <c r="C172" s="120">
        <f t="shared" si="2"/>
        <v>9</v>
      </c>
    </row>
    <row r="173" spans="1:3" ht="15.75" customHeight="1" x14ac:dyDescent="0.2">
      <c r="A173" s="119">
        <v>9.61</v>
      </c>
      <c r="B173" s="119">
        <v>0.6</v>
      </c>
      <c r="C173" s="120">
        <f t="shared" si="2"/>
        <v>9.01</v>
      </c>
    </row>
    <row r="174" spans="1:3" ht="15.75" customHeight="1" x14ac:dyDescent="0.2">
      <c r="A174" s="119">
        <v>9.6199999999999992</v>
      </c>
      <c r="B174" s="119">
        <v>0.6</v>
      </c>
      <c r="C174" s="120">
        <f t="shared" si="2"/>
        <v>9.02</v>
      </c>
    </row>
    <row r="175" spans="1:3" ht="15.75" customHeight="1" x14ac:dyDescent="0.2">
      <c r="A175" s="119">
        <v>9.6300000000000008</v>
      </c>
      <c r="B175" s="119">
        <v>0.6</v>
      </c>
      <c r="C175" s="120">
        <f t="shared" si="2"/>
        <v>9.0300000000000011</v>
      </c>
    </row>
    <row r="176" spans="1:3" ht="15.75" customHeight="1" x14ac:dyDescent="0.2">
      <c r="A176" s="119">
        <v>9.64</v>
      </c>
      <c r="B176" s="119">
        <v>0.6</v>
      </c>
      <c r="C176" s="120">
        <f t="shared" si="2"/>
        <v>9.0400000000000009</v>
      </c>
    </row>
    <row r="177" spans="1:3" ht="15.75" customHeight="1" x14ac:dyDescent="0.2">
      <c r="A177" s="119">
        <v>9.65</v>
      </c>
      <c r="B177" s="119">
        <v>0.6</v>
      </c>
      <c r="C177" s="120">
        <f t="shared" si="2"/>
        <v>9.0500000000000007</v>
      </c>
    </row>
    <row r="178" spans="1:3" ht="15.75" customHeight="1" x14ac:dyDescent="0.2">
      <c r="A178" s="119">
        <v>9.66</v>
      </c>
      <c r="B178" s="119">
        <v>0.6</v>
      </c>
      <c r="C178" s="120">
        <f t="shared" si="2"/>
        <v>9.06</v>
      </c>
    </row>
    <row r="179" spans="1:3" ht="15.75" customHeight="1" x14ac:dyDescent="0.2">
      <c r="A179" s="119">
        <v>9.67</v>
      </c>
      <c r="B179" s="119">
        <v>0.6</v>
      </c>
      <c r="C179" s="120">
        <f t="shared" si="2"/>
        <v>9.07</v>
      </c>
    </row>
    <row r="180" spans="1:3" ht="15.75" customHeight="1" x14ac:dyDescent="0.2">
      <c r="A180" s="119">
        <v>9.68</v>
      </c>
      <c r="B180" s="119">
        <v>0.6</v>
      </c>
      <c r="C180" s="120">
        <f t="shared" si="2"/>
        <v>9.08</v>
      </c>
    </row>
    <row r="181" spans="1:3" ht="15.75" customHeight="1" x14ac:dyDescent="0.2">
      <c r="A181" s="119">
        <v>9.69</v>
      </c>
      <c r="B181" s="119">
        <v>0.6</v>
      </c>
      <c r="C181" s="120">
        <f t="shared" si="2"/>
        <v>9.09</v>
      </c>
    </row>
    <row r="182" spans="1:3" ht="15.75" customHeight="1" x14ac:dyDescent="0.2">
      <c r="A182" s="119">
        <v>9.6999999999999993</v>
      </c>
      <c r="B182" s="119">
        <v>0.6</v>
      </c>
      <c r="C182" s="120">
        <f t="shared" si="2"/>
        <v>9.1</v>
      </c>
    </row>
    <row r="183" spans="1:3" ht="15.75" customHeight="1" x14ac:dyDescent="0.2">
      <c r="A183" s="119">
        <v>9.7100000000000009</v>
      </c>
      <c r="B183" s="119">
        <v>0.6</v>
      </c>
      <c r="C183" s="120">
        <f t="shared" si="2"/>
        <v>9.1100000000000012</v>
      </c>
    </row>
    <row r="184" spans="1:3" ht="15.75" customHeight="1" x14ac:dyDescent="0.2">
      <c r="A184" s="119">
        <v>9.7200000000000006</v>
      </c>
      <c r="B184" s="119">
        <v>0.6</v>
      </c>
      <c r="C184" s="120">
        <f t="shared" si="2"/>
        <v>9.120000000000001</v>
      </c>
    </row>
    <row r="185" spans="1:3" ht="15.75" customHeight="1" x14ac:dyDescent="0.2">
      <c r="A185" s="119">
        <v>9.73</v>
      </c>
      <c r="B185" s="119">
        <v>0.6</v>
      </c>
      <c r="C185" s="120">
        <f t="shared" si="2"/>
        <v>9.1300000000000008</v>
      </c>
    </row>
    <row r="186" spans="1:3" ht="15.75" customHeight="1" x14ac:dyDescent="0.2">
      <c r="A186" s="119">
        <v>9.74</v>
      </c>
      <c r="B186" s="119">
        <v>0.6</v>
      </c>
      <c r="C186" s="120">
        <f t="shared" si="2"/>
        <v>9.14</v>
      </c>
    </row>
    <row r="187" spans="1:3" ht="15.75" customHeight="1" x14ac:dyDescent="0.2">
      <c r="A187" s="119">
        <v>9.75</v>
      </c>
      <c r="B187" s="119">
        <v>0.6</v>
      </c>
      <c r="C187" s="120">
        <f t="shared" si="2"/>
        <v>9.15</v>
      </c>
    </row>
    <row r="188" spans="1:3" ht="15.75" customHeight="1" x14ac:dyDescent="0.2">
      <c r="A188" s="119">
        <v>9.76</v>
      </c>
      <c r="B188" s="119">
        <v>0.6</v>
      </c>
      <c r="C188" s="120">
        <f t="shared" si="2"/>
        <v>9.16</v>
      </c>
    </row>
    <row r="189" spans="1:3" ht="15.75" customHeight="1" x14ac:dyDescent="0.2">
      <c r="A189" s="119">
        <v>9.77</v>
      </c>
      <c r="B189" s="119">
        <v>0.6</v>
      </c>
      <c r="C189" s="120">
        <f t="shared" si="2"/>
        <v>9.17</v>
      </c>
    </row>
    <row r="190" spans="1:3" ht="15.75" customHeight="1" x14ac:dyDescent="0.2">
      <c r="A190" s="119">
        <v>9.7799999999999994</v>
      </c>
      <c r="B190" s="119">
        <v>0.6</v>
      </c>
      <c r="C190" s="120">
        <f t="shared" si="2"/>
        <v>9.18</v>
      </c>
    </row>
    <row r="191" spans="1:3" ht="15.75" customHeight="1" x14ac:dyDescent="0.2">
      <c r="A191" s="119">
        <v>9.7899999999999991</v>
      </c>
      <c r="B191" s="119">
        <v>0.6</v>
      </c>
      <c r="C191" s="120">
        <f t="shared" si="2"/>
        <v>9.19</v>
      </c>
    </row>
    <row r="192" spans="1:3" ht="15.75" customHeight="1" x14ac:dyDescent="0.2">
      <c r="A192" s="119">
        <v>9.8000000000000007</v>
      </c>
      <c r="B192" s="119">
        <v>0.6</v>
      </c>
      <c r="C192" s="120">
        <f t="shared" si="2"/>
        <v>9.2000000000000011</v>
      </c>
    </row>
    <row r="193" spans="1:3" ht="15.75" customHeight="1" x14ac:dyDescent="0.2">
      <c r="A193" s="119">
        <v>9.81</v>
      </c>
      <c r="B193" s="119">
        <v>0.6</v>
      </c>
      <c r="C193" s="120">
        <f t="shared" ref="C193:C256" si="3">A193-B193</f>
        <v>9.2100000000000009</v>
      </c>
    </row>
    <row r="194" spans="1:3" ht="15.75" customHeight="1" x14ac:dyDescent="0.2">
      <c r="A194" s="119">
        <v>9.82</v>
      </c>
      <c r="B194" s="119">
        <v>0.6</v>
      </c>
      <c r="C194" s="120">
        <f t="shared" si="3"/>
        <v>9.2200000000000006</v>
      </c>
    </row>
    <row r="195" spans="1:3" ht="15.75" customHeight="1" x14ac:dyDescent="0.2">
      <c r="A195" s="119">
        <v>9.83</v>
      </c>
      <c r="B195" s="119">
        <v>0.6</v>
      </c>
      <c r="C195" s="120">
        <f t="shared" si="3"/>
        <v>9.23</v>
      </c>
    </row>
    <row r="196" spans="1:3" ht="15.75" customHeight="1" x14ac:dyDescent="0.2">
      <c r="A196" s="119">
        <v>9.84</v>
      </c>
      <c r="B196" s="119">
        <v>0.6</v>
      </c>
      <c r="C196" s="120">
        <f t="shared" si="3"/>
        <v>9.24</v>
      </c>
    </row>
    <row r="197" spans="1:3" ht="15.75" customHeight="1" x14ac:dyDescent="0.2">
      <c r="A197" s="119">
        <v>9.85</v>
      </c>
      <c r="B197" s="119">
        <v>0.6</v>
      </c>
      <c r="C197" s="120">
        <f t="shared" si="3"/>
        <v>9.25</v>
      </c>
    </row>
    <row r="198" spans="1:3" ht="15.75" customHeight="1" x14ac:dyDescent="0.2">
      <c r="A198" s="119">
        <v>9.86</v>
      </c>
      <c r="B198" s="119">
        <v>0.6</v>
      </c>
      <c r="C198" s="120">
        <f t="shared" si="3"/>
        <v>9.26</v>
      </c>
    </row>
    <row r="199" spans="1:3" ht="15.75" customHeight="1" x14ac:dyDescent="0.2">
      <c r="A199" s="119">
        <v>9.8699999999999992</v>
      </c>
      <c r="B199" s="119">
        <v>0.6</v>
      </c>
      <c r="C199" s="120">
        <f t="shared" si="3"/>
        <v>9.27</v>
      </c>
    </row>
    <row r="200" spans="1:3" ht="15.75" customHeight="1" x14ac:dyDescent="0.2">
      <c r="A200" s="119">
        <v>9.8800000000000008</v>
      </c>
      <c r="B200" s="119">
        <v>0.6</v>
      </c>
      <c r="C200" s="120">
        <f t="shared" si="3"/>
        <v>9.2800000000000011</v>
      </c>
    </row>
    <row r="201" spans="1:3" ht="15.75" customHeight="1" x14ac:dyDescent="0.2">
      <c r="A201" s="119">
        <v>9.89</v>
      </c>
      <c r="B201" s="119">
        <v>0.6</v>
      </c>
      <c r="C201" s="120">
        <f t="shared" si="3"/>
        <v>9.2900000000000009</v>
      </c>
    </row>
    <row r="202" spans="1:3" ht="15.75" customHeight="1" x14ac:dyDescent="0.2">
      <c r="A202" s="119">
        <v>9.9</v>
      </c>
      <c r="B202" s="119">
        <v>0.6</v>
      </c>
      <c r="C202" s="120">
        <f t="shared" si="3"/>
        <v>9.3000000000000007</v>
      </c>
    </row>
    <row r="203" spans="1:3" ht="15.75" customHeight="1" x14ac:dyDescent="0.2">
      <c r="A203" s="119">
        <v>9.91</v>
      </c>
      <c r="B203" s="119">
        <v>0.6</v>
      </c>
      <c r="C203" s="120">
        <f t="shared" si="3"/>
        <v>9.31</v>
      </c>
    </row>
    <row r="204" spans="1:3" ht="15.75" customHeight="1" x14ac:dyDescent="0.2">
      <c r="A204" s="119">
        <v>9.92</v>
      </c>
      <c r="B204" s="119">
        <v>0.6</v>
      </c>
      <c r="C204" s="120">
        <f t="shared" si="3"/>
        <v>9.32</v>
      </c>
    </row>
    <row r="205" spans="1:3" ht="15.75" customHeight="1" x14ac:dyDescent="0.2">
      <c r="A205" s="119">
        <v>9.93</v>
      </c>
      <c r="B205" s="119">
        <v>0.6</v>
      </c>
      <c r="C205" s="120">
        <f t="shared" si="3"/>
        <v>9.33</v>
      </c>
    </row>
    <row r="206" spans="1:3" ht="15.75" customHeight="1" x14ac:dyDescent="0.2">
      <c r="A206" s="119">
        <v>9.94</v>
      </c>
      <c r="B206" s="119">
        <v>0.6</v>
      </c>
      <c r="C206" s="120">
        <f t="shared" si="3"/>
        <v>9.34</v>
      </c>
    </row>
    <row r="207" spans="1:3" ht="15.75" customHeight="1" x14ac:dyDescent="0.2">
      <c r="A207" s="119">
        <v>9.9499999999999993</v>
      </c>
      <c r="B207" s="119">
        <v>0.6</v>
      </c>
      <c r="C207" s="120">
        <f t="shared" si="3"/>
        <v>9.35</v>
      </c>
    </row>
    <row r="208" spans="1:3" ht="15.75" customHeight="1" x14ac:dyDescent="0.2">
      <c r="A208" s="119">
        <v>9.9600000000000009</v>
      </c>
      <c r="B208" s="119">
        <v>0.6</v>
      </c>
      <c r="C208" s="120">
        <f t="shared" si="3"/>
        <v>9.3600000000000012</v>
      </c>
    </row>
    <row r="209" spans="1:3" ht="15.75" customHeight="1" x14ac:dyDescent="0.2">
      <c r="A209" s="119">
        <v>9.9700000000000006</v>
      </c>
      <c r="B209" s="119">
        <v>0.6</v>
      </c>
      <c r="C209" s="120">
        <f t="shared" si="3"/>
        <v>9.370000000000001</v>
      </c>
    </row>
    <row r="210" spans="1:3" ht="15.75" customHeight="1" x14ac:dyDescent="0.2">
      <c r="A210" s="119">
        <v>9.98</v>
      </c>
      <c r="B210" s="119">
        <v>0.6</v>
      </c>
      <c r="C210" s="120">
        <f t="shared" si="3"/>
        <v>9.3800000000000008</v>
      </c>
    </row>
    <row r="211" spans="1:3" ht="15.75" customHeight="1" x14ac:dyDescent="0.2">
      <c r="A211" s="119">
        <v>9.99</v>
      </c>
      <c r="B211" s="119">
        <v>0.6</v>
      </c>
      <c r="C211" s="120">
        <f t="shared" si="3"/>
        <v>9.39</v>
      </c>
    </row>
    <row r="212" spans="1:3" ht="15.75" customHeight="1" x14ac:dyDescent="0.2">
      <c r="A212" s="119">
        <v>10</v>
      </c>
      <c r="B212" s="119">
        <v>0.6</v>
      </c>
      <c r="C212" s="120">
        <f t="shared" si="3"/>
        <v>9.4</v>
      </c>
    </row>
    <row r="213" spans="1:3" ht="15.75" customHeight="1" x14ac:dyDescent="0.2">
      <c r="A213" s="119">
        <v>10.01</v>
      </c>
      <c r="B213" s="119">
        <v>0.6</v>
      </c>
      <c r="C213" s="120">
        <f t="shared" si="3"/>
        <v>9.41</v>
      </c>
    </row>
    <row r="214" spans="1:3" ht="15.75" customHeight="1" x14ac:dyDescent="0.2">
      <c r="A214" s="119">
        <v>10.02</v>
      </c>
      <c r="B214" s="119">
        <v>0.6</v>
      </c>
      <c r="C214" s="120">
        <f t="shared" si="3"/>
        <v>9.42</v>
      </c>
    </row>
    <row r="215" spans="1:3" ht="15.75" customHeight="1" x14ac:dyDescent="0.2">
      <c r="A215" s="119">
        <v>10.029999999999999</v>
      </c>
      <c r="B215" s="119">
        <v>0.6</v>
      </c>
      <c r="C215" s="120">
        <f t="shared" si="3"/>
        <v>9.43</v>
      </c>
    </row>
    <row r="216" spans="1:3" ht="15.75" customHeight="1" x14ac:dyDescent="0.2">
      <c r="A216" s="119">
        <v>10.039999999999999</v>
      </c>
      <c r="B216" s="119">
        <v>0.6</v>
      </c>
      <c r="C216" s="120">
        <f t="shared" si="3"/>
        <v>9.44</v>
      </c>
    </row>
    <row r="217" spans="1:3" ht="15.75" customHeight="1" x14ac:dyDescent="0.2">
      <c r="A217" s="119">
        <v>10.050000000000001</v>
      </c>
      <c r="B217" s="119">
        <v>0.6</v>
      </c>
      <c r="C217" s="120">
        <f t="shared" si="3"/>
        <v>9.4500000000000011</v>
      </c>
    </row>
    <row r="218" spans="1:3" ht="15.75" customHeight="1" x14ac:dyDescent="0.2">
      <c r="A218" s="119">
        <v>10.06</v>
      </c>
      <c r="B218" s="119">
        <v>0.6</v>
      </c>
      <c r="C218" s="120">
        <f t="shared" si="3"/>
        <v>9.4600000000000009</v>
      </c>
    </row>
    <row r="219" spans="1:3" ht="15.75" customHeight="1" x14ac:dyDescent="0.2">
      <c r="A219" s="119">
        <v>10.07</v>
      </c>
      <c r="B219" s="119">
        <v>0.6</v>
      </c>
      <c r="C219" s="120">
        <f t="shared" si="3"/>
        <v>9.4700000000000006</v>
      </c>
    </row>
    <row r="220" spans="1:3" ht="15.75" customHeight="1" x14ac:dyDescent="0.2">
      <c r="A220" s="119">
        <v>10.08</v>
      </c>
      <c r="B220" s="119">
        <v>0.6</v>
      </c>
      <c r="C220" s="120">
        <f t="shared" si="3"/>
        <v>9.48</v>
      </c>
    </row>
    <row r="221" spans="1:3" ht="15.75" customHeight="1" x14ac:dyDescent="0.2">
      <c r="A221" s="119">
        <v>10.09</v>
      </c>
      <c r="B221" s="119">
        <v>0.6</v>
      </c>
      <c r="C221" s="120">
        <f t="shared" si="3"/>
        <v>9.49</v>
      </c>
    </row>
    <row r="222" spans="1:3" ht="15.75" customHeight="1" x14ac:dyDescent="0.2">
      <c r="A222" s="119">
        <v>10.1</v>
      </c>
      <c r="B222" s="119">
        <v>0.6</v>
      </c>
      <c r="C222" s="120">
        <f t="shared" si="3"/>
        <v>9.5</v>
      </c>
    </row>
    <row r="223" spans="1:3" ht="15.75" customHeight="1" x14ac:dyDescent="0.2">
      <c r="A223" s="119">
        <v>10.11</v>
      </c>
      <c r="B223" s="119">
        <v>0.6</v>
      </c>
      <c r="C223" s="120">
        <f t="shared" si="3"/>
        <v>9.51</v>
      </c>
    </row>
    <row r="224" spans="1:3" ht="15.75" customHeight="1" x14ac:dyDescent="0.2">
      <c r="A224" s="119">
        <v>10.119999999999999</v>
      </c>
      <c r="B224" s="119">
        <v>0.6</v>
      </c>
      <c r="C224" s="120">
        <f t="shared" si="3"/>
        <v>9.52</v>
      </c>
    </row>
    <row r="225" spans="1:3" ht="15.75" customHeight="1" x14ac:dyDescent="0.2">
      <c r="A225" s="119">
        <v>10.130000000000001</v>
      </c>
      <c r="B225" s="119">
        <v>0.6</v>
      </c>
      <c r="C225" s="120">
        <f t="shared" si="3"/>
        <v>9.5300000000000011</v>
      </c>
    </row>
    <row r="226" spans="1:3" ht="15.75" customHeight="1" x14ac:dyDescent="0.2">
      <c r="A226" s="119">
        <v>10.14</v>
      </c>
      <c r="B226" s="119">
        <v>0.6</v>
      </c>
      <c r="C226" s="120">
        <f t="shared" si="3"/>
        <v>9.5400000000000009</v>
      </c>
    </row>
    <row r="227" spans="1:3" ht="15.75" customHeight="1" x14ac:dyDescent="0.2">
      <c r="A227" s="119">
        <v>10.15</v>
      </c>
      <c r="B227" s="119">
        <v>0.6</v>
      </c>
      <c r="C227" s="120">
        <f t="shared" si="3"/>
        <v>9.5500000000000007</v>
      </c>
    </row>
    <row r="228" spans="1:3" ht="15.75" customHeight="1" x14ac:dyDescent="0.2">
      <c r="A228" s="119">
        <v>10.16</v>
      </c>
      <c r="B228" s="119">
        <v>0.6</v>
      </c>
      <c r="C228" s="120">
        <f t="shared" si="3"/>
        <v>9.56</v>
      </c>
    </row>
    <row r="229" spans="1:3" ht="15.75" customHeight="1" x14ac:dyDescent="0.2">
      <c r="A229" s="119">
        <v>10.17</v>
      </c>
      <c r="B229" s="119">
        <v>0.6</v>
      </c>
      <c r="C229" s="120">
        <f t="shared" si="3"/>
        <v>9.57</v>
      </c>
    </row>
    <row r="230" spans="1:3" ht="15.75" customHeight="1" x14ac:dyDescent="0.2">
      <c r="A230" s="119">
        <v>10.18</v>
      </c>
      <c r="B230" s="119">
        <v>0.6</v>
      </c>
      <c r="C230" s="120">
        <f t="shared" si="3"/>
        <v>9.58</v>
      </c>
    </row>
    <row r="231" spans="1:3" ht="15.75" customHeight="1" x14ac:dyDescent="0.2">
      <c r="A231" s="119">
        <v>10.19</v>
      </c>
      <c r="B231" s="119">
        <v>0.6</v>
      </c>
      <c r="C231" s="120">
        <f t="shared" si="3"/>
        <v>9.59</v>
      </c>
    </row>
    <row r="232" spans="1:3" ht="15.75" customHeight="1" x14ac:dyDescent="0.2">
      <c r="A232" s="119">
        <v>10.199999999999999</v>
      </c>
      <c r="B232" s="119">
        <v>0.6</v>
      </c>
      <c r="C232" s="120">
        <f t="shared" si="3"/>
        <v>9.6</v>
      </c>
    </row>
    <row r="233" spans="1:3" ht="15.75" customHeight="1" x14ac:dyDescent="0.2">
      <c r="A233" s="119">
        <v>10.210000000000001</v>
      </c>
      <c r="B233" s="119">
        <v>0.6</v>
      </c>
      <c r="C233" s="120">
        <f t="shared" si="3"/>
        <v>9.6100000000000012</v>
      </c>
    </row>
    <row r="234" spans="1:3" ht="15.75" customHeight="1" x14ac:dyDescent="0.2">
      <c r="A234" s="119">
        <v>10.220000000000001</v>
      </c>
      <c r="B234" s="119">
        <v>0.6</v>
      </c>
      <c r="C234" s="120">
        <f t="shared" si="3"/>
        <v>9.620000000000001</v>
      </c>
    </row>
    <row r="235" spans="1:3" ht="15.75" customHeight="1" x14ac:dyDescent="0.2">
      <c r="A235" s="119">
        <v>10.23</v>
      </c>
      <c r="B235" s="119">
        <v>0.6</v>
      </c>
      <c r="C235" s="120">
        <f t="shared" si="3"/>
        <v>9.6300000000000008</v>
      </c>
    </row>
    <row r="236" spans="1:3" ht="15.75" customHeight="1" x14ac:dyDescent="0.2">
      <c r="A236" s="119">
        <v>10.24</v>
      </c>
      <c r="B236" s="119">
        <v>0.6</v>
      </c>
      <c r="C236" s="120">
        <f t="shared" si="3"/>
        <v>9.64</v>
      </c>
    </row>
    <row r="237" spans="1:3" ht="15.75" customHeight="1" x14ac:dyDescent="0.2">
      <c r="A237" s="119">
        <v>10.25</v>
      </c>
      <c r="B237" s="119">
        <v>0.6</v>
      </c>
      <c r="C237" s="120">
        <f t="shared" si="3"/>
        <v>9.65</v>
      </c>
    </row>
    <row r="238" spans="1:3" ht="15.75" customHeight="1" x14ac:dyDescent="0.2">
      <c r="A238" s="119">
        <v>10.26</v>
      </c>
      <c r="B238" s="119">
        <v>0.6</v>
      </c>
      <c r="C238" s="120">
        <f t="shared" si="3"/>
        <v>9.66</v>
      </c>
    </row>
    <row r="239" spans="1:3" ht="15.75" customHeight="1" x14ac:dyDescent="0.2">
      <c r="A239" s="119">
        <v>10.27</v>
      </c>
      <c r="B239" s="119">
        <v>0.6</v>
      </c>
      <c r="C239" s="120">
        <f t="shared" si="3"/>
        <v>9.67</v>
      </c>
    </row>
    <row r="240" spans="1:3" ht="15.75" customHeight="1" x14ac:dyDescent="0.2">
      <c r="A240" s="119">
        <v>10.28</v>
      </c>
      <c r="B240" s="119">
        <v>0.6</v>
      </c>
      <c r="C240" s="120">
        <f t="shared" si="3"/>
        <v>9.68</v>
      </c>
    </row>
    <row r="241" spans="1:3" ht="15.75" customHeight="1" x14ac:dyDescent="0.2">
      <c r="A241" s="119">
        <v>10.29</v>
      </c>
      <c r="B241" s="119">
        <v>0.6</v>
      </c>
      <c r="C241" s="120">
        <f t="shared" si="3"/>
        <v>9.69</v>
      </c>
    </row>
    <row r="242" spans="1:3" ht="15.75" customHeight="1" x14ac:dyDescent="0.2">
      <c r="A242" s="119">
        <v>10.3</v>
      </c>
      <c r="B242" s="119">
        <v>0.6</v>
      </c>
      <c r="C242" s="120">
        <f t="shared" si="3"/>
        <v>9.7000000000000011</v>
      </c>
    </row>
    <row r="243" spans="1:3" ht="15.75" customHeight="1" x14ac:dyDescent="0.2">
      <c r="A243" s="119">
        <v>10.31</v>
      </c>
      <c r="B243" s="119">
        <v>0.6</v>
      </c>
      <c r="C243" s="120">
        <f t="shared" si="3"/>
        <v>9.7100000000000009</v>
      </c>
    </row>
    <row r="244" spans="1:3" ht="15" customHeight="1" x14ac:dyDescent="0.2">
      <c r="A244" s="119">
        <v>10.32</v>
      </c>
      <c r="B244" s="119">
        <v>0.6</v>
      </c>
      <c r="C244" s="120">
        <f t="shared" si="3"/>
        <v>9.7200000000000006</v>
      </c>
    </row>
    <row r="245" spans="1:3" ht="15.75" customHeight="1" x14ac:dyDescent="0.2">
      <c r="A245" s="119">
        <v>10.33</v>
      </c>
      <c r="B245" s="119">
        <v>0.6</v>
      </c>
      <c r="C245" s="120">
        <f t="shared" si="3"/>
        <v>9.73</v>
      </c>
    </row>
    <row r="246" spans="1:3" ht="15" customHeight="1" x14ac:dyDescent="0.2">
      <c r="A246" s="119">
        <v>10.34</v>
      </c>
      <c r="B246" s="119">
        <v>0.6</v>
      </c>
      <c r="C246" s="120">
        <f t="shared" si="3"/>
        <v>9.74</v>
      </c>
    </row>
    <row r="247" spans="1:3" ht="15" customHeight="1" x14ac:dyDescent="0.2">
      <c r="A247" s="119">
        <v>10.35</v>
      </c>
      <c r="B247" s="119">
        <v>0.6</v>
      </c>
      <c r="C247" s="120">
        <f t="shared" si="3"/>
        <v>9.75</v>
      </c>
    </row>
    <row r="248" spans="1:3" ht="15" customHeight="1" x14ac:dyDescent="0.2">
      <c r="A248" s="119">
        <v>10.36</v>
      </c>
      <c r="B248" s="119">
        <v>0.6</v>
      </c>
      <c r="C248" s="120">
        <f t="shared" si="3"/>
        <v>9.76</v>
      </c>
    </row>
    <row r="249" spans="1:3" ht="15" customHeight="1" x14ac:dyDescent="0.2">
      <c r="A249" s="119">
        <v>10.37</v>
      </c>
      <c r="B249" s="119">
        <v>0.6</v>
      </c>
      <c r="C249" s="120">
        <f t="shared" si="3"/>
        <v>9.77</v>
      </c>
    </row>
    <row r="250" spans="1:3" ht="15" customHeight="1" x14ac:dyDescent="0.2">
      <c r="A250" s="119">
        <v>10.38</v>
      </c>
      <c r="B250" s="119">
        <v>0.6</v>
      </c>
      <c r="C250" s="120">
        <f t="shared" si="3"/>
        <v>9.7800000000000011</v>
      </c>
    </row>
    <row r="251" spans="1:3" ht="15" customHeight="1" x14ac:dyDescent="0.2">
      <c r="A251" s="119">
        <v>10.39</v>
      </c>
      <c r="B251" s="119">
        <v>0.6</v>
      </c>
      <c r="C251" s="120">
        <f t="shared" si="3"/>
        <v>9.7900000000000009</v>
      </c>
    </row>
    <row r="252" spans="1:3" ht="15" customHeight="1" x14ac:dyDescent="0.2">
      <c r="A252" s="119">
        <v>10.4</v>
      </c>
      <c r="B252" s="119">
        <v>0.6</v>
      </c>
      <c r="C252" s="120">
        <f t="shared" si="3"/>
        <v>9.8000000000000007</v>
      </c>
    </row>
    <row r="253" spans="1:3" ht="15" customHeight="1" x14ac:dyDescent="0.2">
      <c r="A253" s="119">
        <v>10.41</v>
      </c>
      <c r="B253" s="119">
        <v>0.6</v>
      </c>
      <c r="C253" s="120">
        <f t="shared" si="3"/>
        <v>9.81</v>
      </c>
    </row>
    <row r="254" spans="1:3" ht="15" customHeight="1" x14ac:dyDescent="0.2">
      <c r="A254" s="119">
        <v>10.42</v>
      </c>
      <c r="B254" s="119">
        <v>0.6</v>
      </c>
      <c r="C254" s="120">
        <f t="shared" si="3"/>
        <v>9.82</v>
      </c>
    </row>
    <row r="255" spans="1:3" ht="15" customHeight="1" x14ac:dyDescent="0.2">
      <c r="A255" s="119">
        <v>10.43</v>
      </c>
      <c r="B255" s="119">
        <v>0.6</v>
      </c>
      <c r="C255" s="120">
        <f t="shared" si="3"/>
        <v>9.83</v>
      </c>
    </row>
    <row r="256" spans="1:3" ht="15" customHeight="1" x14ac:dyDescent="0.2">
      <c r="A256" s="119">
        <v>10.44</v>
      </c>
      <c r="B256" s="119">
        <v>0.6</v>
      </c>
      <c r="C256" s="120">
        <f t="shared" si="3"/>
        <v>9.84</v>
      </c>
    </row>
    <row r="257" spans="1:3" ht="15" customHeight="1" x14ac:dyDescent="0.2">
      <c r="A257" s="119">
        <v>10.45</v>
      </c>
      <c r="B257" s="119">
        <v>0.6</v>
      </c>
      <c r="C257" s="120">
        <f t="shared" ref="C257:C308" si="4">A257-B257</f>
        <v>9.85</v>
      </c>
    </row>
    <row r="258" spans="1:3" ht="15" customHeight="1" x14ac:dyDescent="0.2">
      <c r="A258" s="119">
        <v>10.46</v>
      </c>
      <c r="B258" s="119">
        <v>0.6</v>
      </c>
      <c r="C258" s="120">
        <f t="shared" si="4"/>
        <v>9.8600000000000012</v>
      </c>
    </row>
    <row r="259" spans="1:3" ht="15" customHeight="1" x14ac:dyDescent="0.2">
      <c r="A259" s="119">
        <v>10.47</v>
      </c>
      <c r="B259" s="119">
        <v>0.6</v>
      </c>
      <c r="C259" s="120">
        <f t="shared" si="4"/>
        <v>9.870000000000001</v>
      </c>
    </row>
    <row r="260" spans="1:3" ht="15" customHeight="1" x14ac:dyDescent="0.2">
      <c r="A260" s="119">
        <v>10.48</v>
      </c>
      <c r="B260" s="119">
        <v>0.6</v>
      </c>
      <c r="C260" s="120">
        <f t="shared" si="4"/>
        <v>9.8800000000000008</v>
      </c>
    </row>
    <row r="261" spans="1:3" ht="15" customHeight="1" x14ac:dyDescent="0.2">
      <c r="A261" s="119">
        <v>10.49</v>
      </c>
      <c r="B261" s="119">
        <v>0.6</v>
      </c>
      <c r="C261" s="120">
        <f t="shared" si="4"/>
        <v>9.89</v>
      </c>
    </row>
    <row r="262" spans="1:3" ht="15" customHeight="1" x14ac:dyDescent="0.2">
      <c r="A262" s="119">
        <v>10.5</v>
      </c>
      <c r="B262" s="119">
        <v>0.6</v>
      </c>
      <c r="C262" s="120">
        <f t="shared" si="4"/>
        <v>9.9</v>
      </c>
    </row>
    <row r="263" spans="1:3" ht="15" customHeight="1" x14ac:dyDescent="0.2">
      <c r="A263" s="119">
        <v>10.51</v>
      </c>
      <c r="B263" s="119">
        <v>0.6</v>
      </c>
      <c r="C263" s="120">
        <f t="shared" si="4"/>
        <v>9.91</v>
      </c>
    </row>
    <row r="264" spans="1:3" ht="15" customHeight="1" x14ac:dyDescent="0.2">
      <c r="A264" s="119">
        <v>10.52</v>
      </c>
      <c r="B264" s="119">
        <v>0.6</v>
      </c>
      <c r="C264" s="120">
        <f t="shared" si="4"/>
        <v>9.92</v>
      </c>
    </row>
    <row r="265" spans="1:3" ht="15" customHeight="1" x14ac:dyDescent="0.2">
      <c r="A265" s="119">
        <v>10.53</v>
      </c>
      <c r="B265" s="119">
        <v>0.6</v>
      </c>
      <c r="C265" s="120">
        <f t="shared" si="4"/>
        <v>9.93</v>
      </c>
    </row>
    <row r="266" spans="1:3" ht="15" customHeight="1" x14ac:dyDescent="0.2">
      <c r="A266" s="119">
        <v>10.54</v>
      </c>
      <c r="B266" s="119">
        <v>0.6</v>
      </c>
      <c r="C266" s="120">
        <f t="shared" si="4"/>
        <v>9.94</v>
      </c>
    </row>
    <row r="267" spans="1:3" ht="15" customHeight="1" x14ac:dyDescent="0.2">
      <c r="A267" s="119">
        <v>10.55</v>
      </c>
      <c r="B267" s="119">
        <v>0.6</v>
      </c>
      <c r="C267" s="120">
        <f t="shared" si="4"/>
        <v>9.9500000000000011</v>
      </c>
    </row>
    <row r="268" spans="1:3" ht="15" customHeight="1" x14ac:dyDescent="0.2">
      <c r="A268" s="119">
        <v>10.56</v>
      </c>
      <c r="B268" s="119">
        <v>0.6</v>
      </c>
      <c r="C268" s="120">
        <f t="shared" si="4"/>
        <v>9.9600000000000009</v>
      </c>
    </row>
    <row r="269" spans="1:3" ht="15" customHeight="1" x14ac:dyDescent="0.2">
      <c r="A269" s="119">
        <v>10.57</v>
      </c>
      <c r="B269" s="119">
        <v>0.6</v>
      </c>
      <c r="C269" s="120">
        <f t="shared" si="4"/>
        <v>9.9700000000000006</v>
      </c>
    </row>
    <row r="270" spans="1:3" ht="15" customHeight="1" x14ac:dyDescent="0.2">
      <c r="A270" s="119">
        <v>10.58</v>
      </c>
      <c r="B270" s="119">
        <v>0.6</v>
      </c>
      <c r="C270" s="120">
        <f t="shared" si="4"/>
        <v>9.98</v>
      </c>
    </row>
    <row r="271" spans="1:3" ht="15" customHeight="1" x14ac:dyDescent="0.2">
      <c r="A271" s="119">
        <v>10.59</v>
      </c>
      <c r="B271" s="119">
        <v>0.6</v>
      </c>
      <c r="C271" s="120">
        <f t="shared" si="4"/>
        <v>9.99</v>
      </c>
    </row>
    <row r="272" spans="1:3" ht="15" customHeight="1" x14ac:dyDescent="0.2">
      <c r="A272" s="119">
        <v>10.6</v>
      </c>
      <c r="B272" s="119">
        <v>0.6</v>
      </c>
      <c r="C272" s="120">
        <f t="shared" si="4"/>
        <v>10</v>
      </c>
    </row>
    <row r="273" spans="1:3" ht="15" customHeight="1" x14ac:dyDescent="0.2">
      <c r="A273" s="119">
        <v>10.61</v>
      </c>
      <c r="B273" s="119">
        <v>0.6</v>
      </c>
      <c r="C273" s="120">
        <f t="shared" si="4"/>
        <v>10.01</v>
      </c>
    </row>
    <row r="274" spans="1:3" ht="15" customHeight="1" x14ac:dyDescent="0.2">
      <c r="A274" s="119">
        <v>10.62</v>
      </c>
      <c r="B274" s="119">
        <v>0.6</v>
      </c>
      <c r="C274" s="120">
        <f t="shared" si="4"/>
        <v>10.02</v>
      </c>
    </row>
    <row r="275" spans="1:3" ht="15" customHeight="1" x14ac:dyDescent="0.2">
      <c r="A275" s="119">
        <v>10.63</v>
      </c>
      <c r="B275" s="119">
        <v>0.6</v>
      </c>
      <c r="C275" s="120">
        <f t="shared" si="4"/>
        <v>10.030000000000001</v>
      </c>
    </row>
    <row r="276" spans="1:3" ht="15" customHeight="1" x14ac:dyDescent="0.2">
      <c r="A276" s="119">
        <v>10.64</v>
      </c>
      <c r="B276" s="119">
        <v>0.6</v>
      </c>
      <c r="C276" s="120">
        <f t="shared" si="4"/>
        <v>10.040000000000001</v>
      </c>
    </row>
    <row r="277" spans="1:3" ht="15" customHeight="1" x14ac:dyDescent="0.2">
      <c r="A277" s="119">
        <v>10.65</v>
      </c>
      <c r="B277" s="119">
        <v>0.6</v>
      </c>
      <c r="C277" s="120">
        <f t="shared" si="4"/>
        <v>10.050000000000001</v>
      </c>
    </row>
    <row r="278" spans="1:3" ht="15" customHeight="1" x14ac:dyDescent="0.2">
      <c r="A278" s="119">
        <v>10.66</v>
      </c>
      <c r="B278" s="119">
        <v>0.6</v>
      </c>
      <c r="C278" s="120">
        <f t="shared" si="4"/>
        <v>10.06</v>
      </c>
    </row>
    <row r="279" spans="1:3" ht="15" customHeight="1" x14ac:dyDescent="0.2">
      <c r="A279" s="119">
        <v>10.67</v>
      </c>
      <c r="B279" s="119">
        <v>0.6</v>
      </c>
      <c r="C279" s="120">
        <f t="shared" si="4"/>
        <v>10.07</v>
      </c>
    </row>
    <row r="280" spans="1:3" ht="15" customHeight="1" x14ac:dyDescent="0.2">
      <c r="A280" s="119">
        <v>10.68</v>
      </c>
      <c r="B280" s="119">
        <v>0.6</v>
      </c>
      <c r="C280" s="120">
        <f t="shared" si="4"/>
        <v>10.08</v>
      </c>
    </row>
    <row r="281" spans="1:3" ht="15" customHeight="1" x14ac:dyDescent="0.2">
      <c r="A281" s="119">
        <v>10.69</v>
      </c>
      <c r="B281" s="119">
        <v>0.6</v>
      </c>
      <c r="C281" s="120">
        <f t="shared" si="4"/>
        <v>10.09</v>
      </c>
    </row>
    <row r="282" spans="1:3" ht="15" customHeight="1" x14ac:dyDescent="0.2">
      <c r="A282" s="119">
        <v>10.7</v>
      </c>
      <c r="B282" s="119">
        <v>0.6</v>
      </c>
      <c r="C282" s="120">
        <f t="shared" si="4"/>
        <v>10.1</v>
      </c>
    </row>
    <row r="283" spans="1:3" ht="15" customHeight="1" x14ac:dyDescent="0.2">
      <c r="A283" s="119">
        <v>10.71</v>
      </c>
      <c r="B283" s="119">
        <v>0.6</v>
      </c>
      <c r="C283" s="120">
        <f t="shared" si="4"/>
        <v>10.110000000000001</v>
      </c>
    </row>
    <row r="284" spans="1:3" ht="15" customHeight="1" x14ac:dyDescent="0.2">
      <c r="A284" s="119">
        <v>10.72</v>
      </c>
      <c r="B284" s="119">
        <v>0.6</v>
      </c>
      <c r="C284" s="120">
        <f t="shared" si="4"/>
        <v>10.120000000000001</v>
      </c>
    </row>
    <row r="285" spans="1:3" ht="15" customHeight="1" x14ac:dyDescent="0.2">
      <c r="A285" s="119">
        <v>10.73</v>
      </c>
      <c r="B285" s="119">
        <v>0.6</v>
      </c>
      <c r="C285" s="120">
        <f t="shared" si="4"/>
        <v>10.130000000000001</v>
      </c>
    </row>
    <row r="286" spans="1:3" ht="15" customHeight="1" x14ac:dyDescent="0.2">
      <c r="A286" s="119">
        <v>10.74</v>
      </c>
      <c r="B286" s="119">
        <v>0.6</v>
      </c>
      <c r="C286" s="120">
        <f t="shared" si="4"/>
        <v>10.14</v>
      </c>
    </row>
    <row r="287" spans="1:3" ht="15" customHeight="1" x14ac:dyDescent="0.2">
      <c r="A287" s="119">
        <v>10.75</v>
      </c>
      <c r="B287" s="119">
        <v>0.6</v>
      </c>
      <c r="C287" s="120">
        <f t="shared" si="4"/>
        <v>10.15</v>
      </c>
    </row>
    <row r="288" spans="1:3" ht="15" customHeight="1" x14ac:dyDescent="0.2">
      <c r="A288" s="119">
        <v>10.76</v>
      </c>
      <c r="B288" s="119">
        <v>0.6</v>
      </c>
      <c r="C288" s="120">
        <f t="shared" si="4"/>
        <v>10.16</v>
      </c>
    </row>
    <row r="289" spans="1:3" ht="15" customHeight="1" x14ac:dyDescent="0.2">
      <c r="A289" s="119">
        <v>10.77</v>
      </c>
      <c r="B289" s="119">
        <v>0.6</v>
      </c>
      <c r="C289" s="120">
        <f t="shared" si="4"/>
        <v>10.17</v>
      </c>
    </row>
    <row r="290" spans="1:3" ht="15" customHeight="1" x14ac:dyDescent="0.2">
      <c r="A290" s="119">
        <v>10.78</v>
      </c>
      <c r="B290" s="119">
        <v>0.6</v>
      </c>
      <c r="C290" s="120">
        <f t="shared" si="4"/>
        <v>10.18</v>
      </c>
    </row>
    <row r="291" spans="1:3" ht="15" customHeight="1" x14ac:dyDescent="0.2">
      <c r="A291" s="119">
        <v>10.79</v>
      </c>
      <c r="B291" s="119">
        <v>0.6</v>
      </c>
      <c r="C291" s="120">
        <f t="shared" si="4"/>
        <v>10.19</v>
      </c>
    </row>
    <row r="292" spans="1:3" ht="15" customHeight="1" x14ac:dyDescent="0.2">
      <c r="A292" s="119">
        <v>10.8</v>
      </c>
      <c r="B292" s="119">
        <v>0.6</v>
      </c>
      <c r="C292" s="120">
        <f t="shared" si="4"/>
        <v>10.200000000000001</v>
      </c>
    </row>
    <row r="293" spans="1:3" ht="15" customHeight="1" x14ac:dyDescent="0.2">
      <c r="A293" s="119">
        <v>10.81</v>
      </c>
      <c r="B293" s="119">
        <v>0.6</v>
      </c>
      <c r="C293" s="120">
        <f t="shared" si="4"/>
        <v>10.210000000000001</v>
      </c>
    </row>
    <row r="294" spans="1:3" ht="15" customHeight="1" x14ac:dyDescent="0.2">
      <c r="A294" s="119">
        <v>10.82</v>
      </c>
      <c r="B294" s="119">
        <v>0.6</v>
      </c>
      <c r="C294" s="120">
        <f t="shared" si="4"/>
        <v>10.220000000000001</v>
      </c>
    </row>
    <row r="295" spans="1:3" ht="15" customHeight="1" x14ac:dyDescent="0.2">
      <c r="A295" s="119">
        <v>10.83</v>
      </c>
      <c r="B295" s="119">
        <v>0.6</v>
      </c>
      <c r="C295" s="120">
        <f t="shared" si="4"/>
        <v>10.23</v>
      </c>
    </row>
    <row r="296" spans="1:3" ht="15" customHeight="1" x14ac:dyDescent="0.2">
      <c r="A296" s="119">
        <v>10.84</v>
      </c>
      <c r="B296" s="119">
        <v>0.6</v>
      </c>
      <c r="C296" s="120">
        <f t="shared" si="4"/>
        <v>10.24</v>
      </c>
    </row>
    <row r="297" spans="1:3" ht="15" customHeight="1" x14ac:dyDescent="0.2">
      <c r="A297" s="119">
        <v>10.85</v>
      </c>
      <c r="B297" s="119">
        <v>0.6</v>
      </c>
      <c r="C297" s="120">
        <f t="shared" si="4"/>
        <v>10.25</v>
      </c>
    </row>
    <row r="298" spans="1:3" ht="15" customHeight="1" x14ac:dyDescent="0.2">
      <c r="A298" s="119">
        <v>10.86</v>
      </c>
      <c r="B298" s="119">
        <v>0.6</v>
      </c>
      <c r="C298" s="120">
        <f t="shared" si="4"/>
        <v>10.26</v>
      </c>
    </row>
    <row r="299" spans="1:3" ht="15" customHeight="1" x14ac:dyDescent="0.2">
      <c r="A299" s="119">
        <v>10.87</v>
      </c>
      <c r="B299" s="119">
        <v>0.6</v>
      </c>
      <c r="C299" s="120">
        <f t="shared" si="4"/>
        <v>10.27</v>
      </c>
    </row>
    <row r="300" spans="1:3" ht="15" customHeight="1" x14ac:dyDescent="0.2">
      <c r="A300" s="119">
        <v>10.88</v>
      </c>
      <c r="B300" s="119">
        <v>0.6</v>
      </c>
      <c r="C300" s="120">
        <f t="shared" si="4"/>
        <v>10.280000000000001</v>
      </c>
    </row>
    <row r="301" spans="1:3" ht="15" customHeight="1" x14ac:dyDescent="0.2">
      <c r="A301" s="119">
        <v>10.89</v>
      </c>
      <c r="B301" s="119">
        <v>0.6</v>
      </c>
      <c r="C301" s="120">
        <f t="shared" si="4"/>
        <v>10.290000000000001</v>
      </c>
    </row>
    <row r="302" spans="1:3" ht="15" customHeight="1" x14ac:dyDescent="0.2">
      <c r="A302" s="119">
        <v>10.9</v>
      </c>
      <c r="B302" s="119">
        <v>0.6</v>
      </c>
      <c r="C302" s="120">
        <f t="shared" si="4"/>
        <v>10.3</v>
      </c>
    </row>
    <row r="303" spans="1:3" ht="15" customHeight="1" x14ac:dyDescent="0.2">
      <c r="A303" s="119">
        <v>10.91</v>
      </c>
      <c r="B303" s="119">
        <v>0.6</v>
      </c>
      <c r="C303" s="120">
        <f t="shared" si="4"/>
        <v>10.31</v>
      </c>
    </row>
    <row r="304" spans="1:3" ht="15" customHeight="1" x14ac:dyDescent="0.2">
      <c r="A304" s="119">
        <v>10.92</v>
      </c>
      <c r="B304" s="119">
        <v>0.6</v>
      </c>
      <c r="C304" s="120">
        <f t="shared" si="4"/>
        <v>10.32</v>
      </c>
    </row>
    <row r="305" spans="1:4" ht="15" customHeight="1" x14ac:dyDescent="0.2">
      <c r="A305" s="119">
        <v>10.93</v>
      </c>
      <c r="B305" s="119">
        <v>0.6</v>
      </c>
      <c r="C305" s="120">
        <f t="shared" si="4"/>
        <v>10.33</v>
      </c>
    </row>
    <row r="306" spans="1:4" ht="15" customHeight="1" x14ac:dyDescent="0.2">
      <c r="A306" s="119">
        <v>10.94</v>
      </c>
      <c r="B306" s="119">
        <v>0.6</v>
      </c>
      <c r="C306" s="120">
        <f t="shared" si="4"/>
        <v>10.34</v>
      </c>
    </row>
    <row r="307" spans="1:4" ht="15" customHeight="1" x14ac:dyDescent="0.2">
      <c r="A307" s="119">
        <v>10.95</v>
      </c>
      <c r="B307" s="119">
        <v>0.6</v>
      </c>
      <c r="C307" s="120">
        <f t="shared" si="4"/>
        <v>10.35</v>
      </c>
    </row>
    <row r="308" spans="1:4" ht="15" customHeight="1" x14ac:dyDescent="0.2">
      <c r="A308" s="119">
        <v>10.96</v>
      </c>
      <c r="B308" s="119">
        <v>0.6</v>
      </c>
      <c r="C308" s="120">
        <f t="shared" si="4"/>
        <v>10.360000000000001</v>
      </c>
    </row>
    <row r="309" spans="1:4" ht="15" customHeight="1" x14ac:dyDescent="0.2">
      <c r="A309" s="119">
        <v>10.97</v>
      </c>
      <c r="B309" s="119">
        <v>0.6</v>
      </c>
      <c r="C309" s="120">
        <v>10.36</v>
      </c>
    </row>
    <row r="310" spans="1:4" ht="15" customHeight="1" x14ac:dyDescent="0.2">
      <c r="A310" s="119">
        <v>10.98</v>
      </c>
      <c r="B310" s="119">
        <v>0.6</v>
      </c>
      <c r="C310" s="120">
        <v>10.36</v>
      </c>
    </row>
    <row r="311" spans="1:4" ht="15" customHeight="1" x14ac:dyDescent="0.25">
      <c r="A311" s="121">
        <v>10.99</v>
      </c>
      <c r="B311" s="121">
        <v>0.6</v>
      </c>
      <c r="C311" s="122">
        <v>10.36</v>
      </c>
      <c r="D311" s="123" t="s">
        <v>289</v>
      </c>
    </row>
    <row r="312" spans="1:4" ht="19.5" customHeight="1" x14ac:dyDescent="0.2">
      <c r="A312" s="119">
        <v>11</v>
      </c>
      <c r="B312" s="119">
        <v>0.63</v>
      </c>
      <c r="C312" s="119">
        <v>10.37</v>
      </c>
    </row>
    <row r="313" spans="1:4" ht="19.5" customHeight="1" x14ac:dyDescent="0.2">
      <c r="A313" s="119">
        <v>11.01</v>
      </c>
      <c r="B313" s="119">
        <v>0.63</v>
      </c>
      <c r="C313" s="119">
        <v>10.37</v>
      </c>
    </row>
    <row r="314" spans="1:4" ht="19.5" customHeight="1" x14ac:dyDescent="0.2">
      <c r="A314" s="119">
        <v>11.02</v>
      </c>
      <c r="B314" s="119">
        <v>0.63</v>
      </c>
      <c r="C314" s="119">
        <v>10.37</v>
      </c>
    </row>
    <row r="315" spans="1:4" ht="19.5" customHeight="1" x14ac:dyDescent="0.2">
      <c r="A315" s="119">
        <v>11.03</v>
      </c>
      <c r="B315" s="119">
        <v>0.63</v>
      </c>
      <c r="C315" s="119">
        <v>10.37</v>
      </c>
    </row>
    <row r="316" spans="1:4" ht="15.75" customHeight="1" x14ac:dyDescent="0.2">
      <c r="A316" s="119">
        <v>11.04</v>
      </c>
      <c r="B316" s="119">
        <v>0.66</v>
      </c>
      <c r="C316" s="119">
        <v>10.38</v>
      </c>
    </row>
    <row r="317" spans="1:4" ht="15" customHeight="1" x14ac:dyDescent="0.2">
      <c r="A317" s="119">
        <v>11.05</v>
      </c>
      <c r="B317" s="119">
        <v>0.66</v>
      </c>
      <c r="C317" s="119">
        <v>10.38</v>
      </c>
    </row>
    <row r="318" spans="1:4" ht="15" customHeight="1" x14ac:dyDescent="0.2">
      <c r="A318" s="119">
        <v>11.06</v>
      </c>
      <c r="B318" s="119">
        <v>0.66</v>
      </c>
      <c r="C318" s="119">
        <v>10.38</v>
      </c>
    </row>
    <row r="319" spans="1:4" ht="15" customHeight="1" x14ac:dyDescent="0.2">
      <c r="A319" s="119">
        <v>11.07</v>
      </c>
      <c r="B319" s="119">
        <v>0.66</v>
      </c>
      <c r="C319" s="119">
        <v>10.38</v>
      </c>
    </row>
    <row r="320" spans="1:4" ht="15.75" customHeight="1" x14ac:dyDescent="0.2">
      <c r="A320" s="119">
        <v>11.08</v>
      </c>
      <c r="B320" s="119">
        <v>0.69</v>
      </c>
      <c r="C320" s="119">
        <v>10.39</v>
      </c>
    </row>
    <row r="321" spans="1:3" ht="15.75" customHeight="1" x14ac:dyDescent="0.2">
      <c r="A321" s="119">
        <v>11.09</v>
      </c>
      <c r="B321" s="119">
        <v>0.69</v>
      </c>
      <c r="C321" s="119">
        <v>10.39</v>
      </c>
    </row>
    <row r="322" spans="1:3" ht="15.75" customHeight="1" x14ac:dyDescent="0.2">
      <c r="A322" s="119">
        <v>11.1</v>
      </c>
      <c r="B322" s="119">
        <v>0.69</v>
      </c>
      <c r="C322" s="119">
        <v>10.39</v>
      </c>
    </row>
    <row r="323" spans="1:3" ht="15.75" customHeight="1" x14ac:dyDescent="0.2">
      <c r="A323" s="119">
        <v>11.11</v>
      </c>
      <c r="B323" s="119">
        <v>0.69</v>
      </c>
      <c r="C323" s="119">
        <v>10.39</v>
      </c>
    </row>
    <row r="324" spans="1:3" ht="15" customHeight="1" x14ac:dyDescent="0.2">
      <c r="A324" s="119">
        <v>11.12</v>
      </c>
      <c r="B324" s="119">
        <v>0.72</v>
      </c>
      <c r="C324" s="119">
        <v>10.4</v>
      </c>
    </row>
    <row r="325" spans="1:3" ht="15" customHeight="1" x14ac:dyDescent="0.2">
      <c r="A325" s="119">
        <v>11.13</v>
      </c>
      <c r="B325" s="119">
        <v>0.72</v>
      </c>
      <c r="C325" s="119">
        <v>10.4</v>
      </c>
    </row>
    <row r="326" spans="1:3" ht="15" customHeight="1" x14ac:dyDescent="0.2">
      <c r="A326" s="119">
        <v>11.14</v>
      </c>
      <c r="B326" s="119">
        <v>0.72</v>
      </c>
      <c r="C326" s="119">
        <v>10.4</v>
      </c>
    </row>
    <row r="327" spans="1:3" ht="15" customHeight="1" x14ac:dyDescent="0.2">
      <c r="A327" s="119">
        <v>11.15</v>
      </c>
      <c r="B327" s="119">
        <v>0.72</v>
      </c>
      <c r="C327" s="119">
        <v>10.4</v>
      </c>
    </row>
    <row r="328" spans="1:3" ht="15" customHeight="1" x14ac:dyDescent="0.2">
      <c r="A328" s="119">
        <v>11.16</v>
      </c>
      <c r="B328" s="119">
        <v>0.75</v>
      </c>
      <c r="C328" s="119">
        <v>10.41</v>
      </c>
    </row>
    <row r="329" spans="1:3" ht="15" customHeight="1" x14ac:dyDescent="0.2">
      <c r="A329" s="119">
        <v>11.17</v>
      </c>
      <c r="B329" s="119">
        <v>0.75</v>
      </c>
      <c r="C329" s="119">
        <v>10.41</v>
      </c>
    </row>
    <row r="330" spans="1:3" ht="15" customHeight="1" x14ac:dyDescent="0.2">
      <c r="A330" s="119">
        <v>11.18</v>
      </c>
      <c r="B330" s="119">
        <v>0.75</v>
      </c>
      <c r="C330" s="119">
        <v>10.41</v>
      </c>
    </row>
    <row r="331" spans="1:3" ht="15" customHeight="1" x14ac:dyDescent="0.2">
      <c r="A331" s="119">
        <v>11.19</v>
      </c>
      <c r="B331" s="119">
        <v>0.75</v>
      </c>
      <c r="C331" s="119">
        <v>10.41</v>
      </c>
    </row>
    <row r="332" spans="1:3" ht="15" customHeight="1" x14ac:dyDescent="0.2">
      <c r="A332" s="119">
        <v>11.2</v>
      </c>
      <c r="B332" s="119">
        <v>0.78</v>
      </c>
      <c r="C332" s="119">
        <v>10.42</v>
      </c>
    </row>
    <row r="333" spans="1:3" ht="15" customHeight="1" x14ac:dyDescent="0.2">
      <c r="A333" s="119">
        <v>11.21</v>
      </c>
      <c r="B333" s="119">
        <v>0.78</v>
      </c>
      <c r="C333" s="119">
        <v>10.42</v>
      </c>
    </row>
    <row r="334" spans="1:3" ht="15" customHeight="1" x14ac:dyDescent="0.2">
      <c r="A334" s="119">
        <v>11.22</v>
      </c>
      <c r="B334" s="119">
        <v>0.78</v>
      </c>
      <c r="C334" s="119">
        <v>10.42</v>
      </c>
    </row>
    <row r="335" spans="1:3" ht="15" customHeight="1" x14ac:dyDescent="0.2">
      <c r="A335" s="119">
        <v>11.23</v>
      </c>
      <c r="B335" s="119">
        <v>0.78</v>
      </c>
      <c r="C335" s="119">
        <v>10.42</v>
      </c>
    </row>
    <row r="336" spans="1:3" ht="15" customHeight="1" x14ac:dyDescent="0.2">
      <c r="A336" s="119">
        <v>11.24</v>
      </c>
      <c r="B336" s="119">
        <v>0.81</v>
      </c>
      <c r="C336" s="119">
        <v>10.43</v>
      </c>
    </row>
    <row r="337" spans="1:3" ht="15" customHeight="1" x14ac:dyDescent="0.2">
      <c r="A337" s="119">
        <v>11.25</v>
      </c>
      <c r="B337" s="119">
        <v>0.81</v>
      </c>
      <c r="C337" s="119">
        <v>10.43</v>
      </c>
    </row>
    <row r="338" spans="1:3" ht="15" customHeight="1" x14ac:dyDescent="0.2">
      <c r="A338" s="119">
        <v>11.26</v>
      </c>
      <c r="B338" s="119">
        <v>0.81</v>
      </c>
      <c r="C338" s="119">
        <v>10.43</v>
      </c>
    </row>
    <row r="339" spans="1:3" ht="15" customHeight="1" x14ac:dyDescent="0.2">
      <c r="A339" s="119">
        <v>11.27</v>
      </c>
      <c r="B339" s="119">
        <v>0.81</v>
      </c>
      <c r="C339" s="119">
        <v>10.43</v>
      </c>
    </row>
    <row r="340" spans="1:3" ht="15" customHeight="1" x14ac:dyDescent="0.2">
      <c r="A340" s="119">
        <v>11.28</v>
      </c>
      <c r="B340" s="119">
        <v>0.84</v>
      </c>
      <c r="C340" s="119">
        <v>10.44</v>
      </c>
    </row>
    <row r="341" spans="1:3" ht="15" customHeight="1" x14ac:dyDescent="0.2">
      <c r="A341" s="119">
        <v>11.29</v>
      </c>
      <c r="B341" s="119">
        <v>0.84</v>
      </c>
      <c r="C341" s="119">
        <v>10.44</v>
      </c>
    </row>
    <row r="342" spans="1:3" ht="15" customHeight="1" x14ac:dyDescent="0.2">
      <c r="A342" s="119">
        <v>11.3</v>
      </c>
      <c r="B342" s="119">
        <v>0.84</v>
      </c>
      <c r="C342" s="119">
        <v>10.44</v>
      </c>
    </row>
    <row r="343" spans="1:3" ht="15" customHeight="1" x14ac:dyDescent="0.2">
      <c r="A343" s="119">
        <v>11.31</v>
      </c>
      <c r="B343" s="119">
        <v>0.84</v>
      </c>
      <c r="C343" s="119">
        <v>10.44</v>
      </c>
    </row>
    <row r="344" spans="1:3" ht="15" customHeight="1" x14ac:dyDescent="0.2">
      <c r="A344" s="119">
        <v>11.32</v>
      </c>
      <c r="B344" s="119">
        <v>0.87</v>
      </c>
      <c r="C344" s="119">
        <v>10.45</v>
      </c>
    </row>
    <row r="345" spans="1:3" ht="15" customHeight="1" x14ac:dyDescent="0.2">
      <c r="A345" s="119">
        <v>11.33</v>
      </c>
      <c r="B345" s="119">
        <v>0.87</v>
      </c>
      <c r="C345" s="119">
        <v>10.45</v>
      </c>
    </row>
    <row r="346" spans="1:3" ht="15" customHeight="1" x14ac:dyDescent="0.2">
      <c r="A346" s="119">
        <v>11.34</v>
      </c>
      <c r="B346" s="119">
        <v>0.87</v>
      </c>
      <c r="C346" s="119">
        <v>10.45</v>
      </c>
    </row>
    <row r="347" spans="1:3" ht="15" customHeight="1" x14ac:dyDescent="0.2">
      <c r="A347" s="119">
        <v>11.35</v>
      </c>
      <c r="B347" s="119">
        <v>0.87</v>
      </c>
      <c r="C347" s="119">
        <v>10.45</v>
      </c>
    </row>
    <row r="348" spans="1:3" ht="15" customHeight="1" x14ac:dyDescent="0.2">
      <c r="A348" s="119">
        <v>11.36</v>
      </c>
      <c r="B348" s="119">
        <v>0.9</v>
      </c>
      <c r="C348" s="119">
        <v>10.46</v>
      </c>
    </row>
    <row r="349" spans="1:3" ht="15" customHeight="1" x14ac:dyDescent="0.2">
      <c r="A349" s="119">
        <v>11.37</v>
      </c>
      <c r="B349" s="119">
        <v>0.9</v>
      </c>
      <c r="C349" s="119">
        <v>10.46</v>
      </c>
    </row>
    <row r="350" spans="1:3" ht="15" customHeight="1" x14ac:dyDescent="0.2">
      <c r="A350" s="119">
        <v>11.38</v>
      </c>
      <c r="B350" s="119">
        <v>0.9</v>
      </c>
      <c r="C350" s="119">
        <v>10.46</v>
      </c>
    </row>
    <row r="351" spans="1:3" ht="15" customHeight="1" x14ac:dyDescent="0.2">
      <c r="A351" s="119">
        <v>11.39</v>
      </c>
      <c r="B351" s="119">
        <v>0.9</v>
      </c>
      <c r="C351" s="119">
        <v>10.46</v>
      </c>
    </row>
    <row r="352" spans="1:3" ht="15" customHeight="1" x14ac:dyDescent="0.2">
      <c r="A352" s="119">
        <v>11.4</v>
      </c>
      <c r="B352" s="119">
        <v>0.93</v>
      </c>
      <c r="C352" s="119">
        <v>10.47</v>
      </c>
    </row>
    <row r="353" spans="1:4" ht="15" customHeight="1" x14ac:dyDescent="0.2">
      <c r="A353" s="119">
        <v>11.41</v>
      </c>
      <c r="B353" s="119">
        <v>0.93</v>
      </c>
      <c r="C353" s="119">
        <v>10.47</v>
      </c>
    </row>
    <row r="354" spans="1:4" ht="15" customHeight="1" x14ac:dyDescent="0.2">
      <c r="A354" s="119">
        <v>11.42</v>
      </c>
      <c r="B354" s="119">
        <v>0.93</v>
      </c>
      <c r="C354" s="119">
        <v>10.47</v>
      </c>
    </row>
    <row r="355" spans="1:4" ht="15" customHeight="1" x14ac:dyDescent="0.2">
      <c r="A355" s="119">
        <v>11.43</v>
      </c>
      <c r="B355" s="119">
        <v>0.93</v>
      </c>
      <c r="C355" s="119">
        <v>10.47</v>
      </c>
    </row>
    <row r="356" spans="1:4" ht="15" customHeight="1" x14ac:dyDescent="0.2">
      <c r="A356" s="119">
        <v>11.44</v>
      </c>
      <c r="B356" s="119">
        <v>0.96</v>
      </c>
      <c r="C356" s="119">
        <v>10.48</v>
      </c>
    </row>
    <row r="357" spans="1:4" ht="15" customHeight="1" x14ac:dyDescent="0.2">
      <c r="A357" s="119">
        <v>11.45</v>
      </c>
      <c r="B357" s="119">
        <v>0.96</v>
      </c>
      <c r="C357" s="119">
        <v>10.48</v>
      </c>
    </row>
    <row r="358" spans="1:4" ht="15" customHeight="1" x14ac:dyDescent="0.2">
      <c r="A358" s="119">
        <v>11.46</v>
      </c>
      <c r="B358" s="119">
        <v>0.96</v>
      </c>
      <c r="C358" s="119">
        <v>10.48</v>
      </c>
    </row>
    <row r="359" spans="1:4" ht="15" customHeight="1" x14ac:dyDescent="0.2">
      <c r="A359" s="119">
        <v>11.47</v>
      </c>
      <c r="B359" s="119">
        <v>0.96</v>
      </c>
      <c r="C359" s="119">
        <v>10.48</v>
      </c>
    </row>
    <row r="360" spans="1:4" ht="15" customHeight="1" x14ac:dyDescent="0.2">
      <c r="A360" s="119">
        <v>11.48</v>
      </c>
      <c r="B360" s="119">
        <v>0.99</v>
      </c>
      <c r="C360" s="119">
        <v>10.49</v>
      </c>
    </row>
    <row r="361" spans="1:4" ht="15" customHeight="1" x14ac:dyDescent="0.2">
      <c r="A361" s="119">
        <v>11.49</v>
      </c>
      <c r="B361" s="119">
        <v>0.99</v>
      </c>
      <c r="C361" s="119">
        <v>10.49</v>
      </c>
    </row>
    <row r="362" spans="1:4" ht="15" customHeight="1" x14ac:dyDescent="0.2">
      <c r="A362" s="119">
        <v>11.5</v>
      </c>
      <c r="B362" s="119">
        <v>0.99</v>
      </c>
      <c r="C362" s="119">
        <v>10.49</v>
      </c>
    </row>
    <row r="363" spans="1:4" ht="15" customHeight="1" x14ac:dyDescent="0.2">
      <c r="A363" s="119">
        <v>11.51</v>
      </c>
      <c r="B363" s="119">
        <v>0.99</v>
      </c>
      <c r="C363" s="119">
        <v>10.49</v>
      </c>
    </row>
    <row r="364" spans="1:4" ht="15" customHeight="1" x14ac:dyDescent="0.2">
      <c r="A364" s="119">
        <v>11.52</v>
      </c>
      <c r="B364" s="119">
        <v>0.99</v>
      </c>
      <c r="C364" s="119">
        <v>10.49</v>
      </c>
    </row>
    <row r="365" spans="1:4" ht="15" customHeight="1" x14ac:dyDescent="0.2">
      <c r="A365" s="119">
        <v>11.53</v>
      </c>
      <c r="B365" s="119">
        <v>0.99</v>
      </c>
      <c r="C365" s="119">
        <v>10.49</v>
      </c>
    </row>
    <row r="366" spans="1:4" ht="15" customHeight="1" x14ac:dyDescent="0.2">
      <c r="A366" s="119">
        <v>11.54</v>
      </c>
      <c r="B366" s="119">
        <v>0.99</v>
      </c>
      <c r="C366" s="119">
        <v>10.49</v>
      </c>
    </row>
    <row r="367" spans="1:4" ht="15" customHeight="1" x14ac:dyDescent="0.25">
      <c r="A367" s="124">
        <v>11.55</v>
      </c>
      <c r="B367" s="124">
        <v>1.05</v>
      </c>
      <c r="C367" s="124">
        <v>10.5</v>
      </c>
      <c r="D367" s="125" t="s">
        <v>290</v>
      </c>
    </row>
    <row r="368" spans="1:4" ht="15" customHeight="1" x14ac:dyDescent="0.25">
      <c r="A368" s="119">
        <v>11.56</v>
      </c>
      <c r="B368" s="120">
        <f t="shared" ref="B368:B431" si="5">+C368*0.1</f>
        <v>1.0509090909090908</v>
      </c>
      <c r="C368" s="119">
        <f>+A368/1.1</f>
        <v>10.509090909090908</v>
      </c>
      <c r="D368" s="126"/>
    </row>
    <row r="369" spans="1:4" ht="15" customHeight="1" x14ac:dyDescent="0.25">
      <c r="A369" s="119">
        <v>11.57</v>
      </c>
      <c r="B369" s="120">
        <f t="shared" si="5"/>
        <v>1.0518181818181818</v>
      </c>
      <c r="C369" s="119">
        <f>+A369/1.1</f>
        <v>10.518181818181818</v>
      </c>
      <c r="D369" s="126"/>
    </row>
    <row r="370" spans="1:4" ht="15" customHeight="1" x14ac:dyDescent="0.25">
      <c r="A370" s="119">
        <v>11.58</v>
      </c>
      <c r="B370" s="120">
        <f t="shared" si="5"/>
        <v>1.0527272727272727</v>
      </c>
      <c r="C370" s="119">
        <f>+A370/1.1</f>
        <v>10.527272727272727</v>
      </c>
      <c r="D370" s="126"/>
    </row>
    <row r="371" spans="1:4" ht="15" customHeight="1" x14ac:dyDescent="0.25">
      <c r="A371" s="119">
        <v>11.59</v>
      </c>
      <c r="B371" s="120">
        <f t="shared" si="5"/>
        <v>1.0536363636363635</v>
      </c>
      <c r="C371" s="119">
        <f>+A371/1.1</f>
        <v>10.536363636363635</v>
      </c>
      <c r="D371" s="126"/>
    </row>
    <row r="372" spans="1:4" ht="15" customHeight="1" x14ac:dyDescent="0.25">
      <c r="A372" s="119">
        <v>11.6</v>
      </c>
      <c r="B372" s="120">
        <f t="shared" si="5"/>
        <v>1.054</v>
      </c>
      <c r="C372" s="119">
        <v>10.54</v>
      </c>
      <c r="D372" s="126"/>
    </row>
    <row r="373" spans="1:4" ht="15" customHeight="1" x14ac:dyDescent="0.25">
      <c r="A373" s="119">
        <v>11.61</v>
      </c>
      <c r="B373" s="120">
        <f t="shared" si="5"/>
        <v>1.0554545454545454</v>
      </c>
      <c r="C373" s="119">
        <f t="shared" ref="C373:C382" si="6">+A373/1.1</f>
        <v>10.554545454545453</v>
      </c>
      <c r="D373" s="126"/>
    </row>
    <row r="374" spans="1:4" ht="15" customHeight="1" x14ac:dyDescent="0.25">
      <c r="A374" s="119">
        <v>11.62</v>
      </c>
      <c r="B374" s="120">
        <f t="shared" si="5"/>
        <v>1.0563636363636364</v>
      </c>
      <c r="C374" s="119">
        <f t="shared" si="6"/>
        <v>10.563636363636363</v>
      </c>
      <c r="D374" s="126"/>
    </row>
    <row r="375" spans="1:4" ht="15" customHeight="1" x14ac:dyDescent="0.25">
      <c r="A375" s="119">
        <v>11.63</v>
      </c>
      <c r="B375" s="120">
        <f t="shared" si="5"/>
        <v>1.0572727272727274</v>
      </c>
      <c r="C375" s="119">
        <f t="shared" si="6"/>
        <v>10.572727272727272</v>
      </c>
      <c r="D375" s="126"/>
    </row>
    <row r="376" spans="1:4" ht="15" customHeight="1" x14ac:dyDescent="0.25">
      <c r="A376" s="119">
        <v>11.64</v>
      </c>
      <c r="B376" s="120">
        <f t="shared" si="5"/>
        <v>1.0581818181818183</v>
      </c>
      <c r="C376" s="119">
        <f t="shared" si="6"/>
        <v>10.581818181818182</v>
      </c>
      <c r="D376" s="126"/>
    </row>
    <row r="377" spans="1:4" ht="15" customHeight="1" x14ac:dyDescent="0.25">
      <c r="A377" s="119">
        <v>11.65</v>
      </c>
      <c r="B377" s="120">
        <f t="shared" si="5"/>
        <v>1.0590909090909091</v>
      </c>
      <c r="C377" s="119">
        <f t="shared" si="6"/>
        <v>10.59090909090909</v>
      </c>
      <c r="D377" s="126"/>
    </row>
    <row r="378" spans="1:4" ht="15" customHeight="1" x14ac:dyDescent="0.25">
      <c r="A378" s="119">
        <v>11.66</v>
      </c>
      <c r="B378" s="120">
        <f t="shared" si="5"/>
        <v>1.06</v>
      </c>
      <c r="C378" s="119">
        <f t="shared" si="6"/>
        <v>10.6</v>
      </c>
      <c r="D378" s="126"/>
    </row>
    <row r="379" spans="1:4" ht="15" customHeight="1" x14ac:dyDescent="0.25">
      <c r="A379" s="119">
        <v>11.67</v>
      </c>
      <c r="B379" s="120">
        <f t="shared" si="5"/>
        <v>1.0609090909090908</v>
      </c>
      <c r="C379" s="119">
        <f t="shared" si="6"/>
        <v>10.609090909090908</v>
      </c>
      <c r="D379" s="126"/>
    </row>
    <row r="380" spans="1:4" ht="15" customHeight="1" x14ac:dyDescent="0.25">
      <c r="A380" s="119">
        <v>11.68</v>
      </c>
      <c r="B380" s="120">
        <f t="shared" si="5"/>
        <v>1.0618181818181818</v>
      </c>
      <c r="C380" s="119">
        <f t="shared" si="6"/>
        <v>10.618181818181817</v>
      </c>
      <c r="D380" s="126"/>
    </row>
    <row r="381" spans="1:4" ht="15" customHeight="1" x14ac:dyDescent="0.25">
      <c r="A381" s="119">
        <v>11.69</v>
      </c>
      <c r="B381" s="120">
        <f t="shared" si="5"/>
        <v>1.0627272727272725</v>
      </c>
      <c r="C381" s="119">
        <f t="shared" si="6"/>
        <v>10.627272727272725</v>
      </c>
      <c r="D381" s="126"/>
    </row>
    <row r="382" spans="1:4" ht="15" customHeight="1" x14ac:dyDescent="0.25">
      <c r="A382" s="119">
        <v>11.7</v>
      </c>
      <c r="B382" s="120">
        <f t="shared" si="5"/>
        <v>1.0636363636363635</v>
      </c>
      <c r="C382" s="119">
        <f t="shared" si="6"/>
        <v>10.636363636363635</v>
      </c>
      <c r="D382" s="126"/>
    </row>
    <row r="383" spans="1:4" ht="15" customHeight="1" x14ac:dyDescent="0.25">
      <c r="A383" s="119">
        <v>11.71</v>
      </c>
      <c r="B383" s="120">
        <f t="shared" si="5"/>
        <v>1.0640000000000001</v>
      </c>
      <c r="C383" s="119">
        <v>10.64</v>
      </c>
      <c r="D383" s="126"/>
    </row>
    <row r="384" spans="1:4" ht="15" customHeight="1" x14ac:dyDescent="0.25">
      <c r="A384" s="119">
        <v>11.72</v>
      </c>
      <c r="B384" s="120">
        <f t="shared" si="5"/>
        <v>1.0654545454545454</v>
      </c>
      <c r="C384" s="119">
        <f t="shared" ref="C384:C393" si="7">+A384/1.1</f>
        <v>10.654545454545454</v>
      </c>
      <c r="D384" s="126"/>
    </row>
    <row r="385" spans="1:4" ht="15" customHeight="1" x14ac:dyDescent="0.25">
      <c r="A385" s="119">
        <v>11.73</v>
      </c>
      <c r="B385" s="120">
        <f t="shared" si="5"/>
        <v>1.0663636363636364</v>
      </c>
      <c r="C385" s="119">
        <f t="shared" si="7"/>
        <v>10.663636363636364</v>
      </c>
      <c r="D385" s="126"/>
    </row>
    <row r="386" spans="1:4" ht="15" customHeight="1" x14ac:dyDescent="0.25">
      <c r="A386" s="119">
        <v>11.74</v>
      </c>
      <c r="B386" s="120">
        <f t="shared" si="5"/>
        <v>1.0672727272727272</v>
      </c>
      <c r="C386" s="119">
        <f t="shared" si="7"/>
        <v>10.672727272727272</v>
      </c>
      <c r="D386" s="126"/>
    </row>
    <row r="387" spans="1:4" ht="15" customHeight="1" x14ac:dyDescent="0.25">
      <c r="A387" s="119">
        <v>11.75</v>
      </c>
      <c r="B387" s="120">
        <f t="shared" si="5"/>
        <v>1.0681818181818181</v>
      </c>
      <c r="C387" s="119">
        <f t="shared" si="7"/>
        <v>10.681818181818182</v>
      </c>
      <c r="D387" s="126"/>
    </row>
    <row r="388" spans="1:4" ht="15" customHeight="1" x14ac:dyDescent="0.25">
      <c r="A388" s="119">
        <v>11.76</v>
      </c>
      <c r="B388" s="120">
        <f t="shared" si="5"/>
        <v>1.0690909090909091</v>
      </c>
      <c r="C388" s="119">
        <f t="shared" si="7"/>
        <v>10.69090909090909</v>
      </c>
      <c r="D388" s="126"/>
    </row>
    <row r="389" spans="1:4" ht="15" customHeight="1" x14ac:dyDescent="0.25">
      <c r="A389" s="119">
        <v>11.77</v>
      </c>
      <c r="B389" s="120">
        <f t="shared" si="5"/>
        <v>1.07</v>
      </c>
      <c r="C389" s="119">
        <f t="shared" si="7"/>
        <v>10.7</v>
      </c>
      <c r="D389" s="126"/>
    </row>
    <row r="390" spans="1:4" ht="15" customHeight="1" x14ac:dyDescent="0.25">
      <c r="A390" s="119">
        <v>11.78</v>
      </c>
      <c r="B390" s="120">
        <f t="shared" si="5"/>
        <v>1.0709090909090908</v>
      </c>
      <c r="C390" s="119">
        <f t="shared" si="7"/>
        <v>10.709090909090907</v>
      </c>
      <c r="D390" s="126"/>
    </row>
    <row r="391" spans="1:4" ht="15" customHeight="1" x14ac:dyDescent="0.25">
      <c r="A391" s="119">
        <v>11.79</v>
      </c>
      <c r="B391" s="120">
        <f t="shared" si="5"/>
        <v>1.0718181818181818</v>
      </c>
      <c r="C391" s="119">
        <f t="shared" si="7"/>
        <v>10.718181818181817</v>
      </c>
      <c r="D391" s="126"/>
    </row>
    <row r="392" spans="1:4" ht="15" customHeight="1" x14ac:dyDescent="0.25">
      <c r="A392" s="119">
        <v>11.8</v>
      </c>
      <c r="B392" s="120">
        <f t="shared" si="5"/>
        <v>1.0727272727272728</v>
      </c>
      <c r="C392" s="119">
        <f t="shared" si="7"/>
        <v>10.727272727272727</v>
      </c>
      <c r="D392" s="126"/>
    </row>
    <row r="393" spans="1:4" ht="15" customHeight="1" x14ac:dyDescent="0.25">
      <c r="A393" s="119">
        <v>11.81</v>
      </c>
      <c r="B393" s="120">
        <f t="shared" si="5"/>
        <v>1.0736363636363637</v>
      </c>
      <c r="C393" s="119">
        <f t="shared" si="7"/>
        <v>10.736363636363636</v>
      </c>
      <c r="D393" s="126"/>
    </row>
    <row r="394" spans="1:4" ht="15" customHeight="1" x14ac:dyDescent="0.25">
      <c r="A394" s="119">
        <v>11.82</v>
      </c>
      <c r="B394" s="120">
        <f t="shared" si="5"/>
        <v>1.0736363636363637</v>
      </c>
      <c r="C394" s="119">
        <f>+A393/1.1</f>
        <v>10.736363636363636</v>
      </c>
      <c r="D394" s="126"/>
    </row>
    <row r="395" spans="1:4" ht="15" customHeight="1" x14ac:dyDescent="0.25">
      <c r="A395" s="119">
        <v>11.83</v>
      </c>
      <c r="B395" s="120">
        <f t="shared" si="5"/>
        <v>1.0754545454545454</v>
      </c>
      <c r="C395" s="119">
        <f t="shared" ref="C395:C415" si="8">+A395/1.1</f>
        <v>10.754545454545454</v>
      </c>
      <c r="D395" s="126"/>
    </row>
    <row r="396" spans="1:4" ht="15" customHeight="1" x14ac:dyDescent="0.25">
      <c r="A396" s="119">
        <v>11.84</v>
      </c>
      <c r="B396" s="120">
        <f t="shared" si="5"/>
        <v>1.0763636363636362</v>
      </c>
      <c r="C396" s="119">
        <f t="shared" si="8"/>
        <v>10.763636363636362</v>
      </c>
      <c r="D396" s="126"/>
    </row>
    <row r="397" spans="1:4" ht="15" customHeight="1" x14ac:dyDescent="0.25">
      <c r="A397" s="119">
        <v>11.85</v>
      </c>
      <c r="B397" s="120">
        <f t="shared" si="5"/>
        <v>1.0772727272727272</v>
      </c>
      <c r="C397" s="119">
        <f t="shared" si="8"/>
        <v>10.772727272727272</v>
      </c>
      <c r="D397" s="126"/>
    </row>
    <row r="398" spans="1:4" ht="15" customHeight="1" x14ac:dyDescent="0.25">
      <c r="A398" s="119">
        <v>11.86</v>
      </c>
      <c r="B398" s="120">
        <f t="shared" si="5"/>
        <v>1.0781818181818181</v>
      </c>
      <c r="C398" s="119">
        <f t="shared" si="8"/>
        <v>10.781818181818181</v>
      </c>
      <c r="D398" s="126"/>
    </row>
    <row r="399" spans="1:4" ht="15" customHeight="1" x14ac:dyDescent="0.25">
      <c r="A399" s="119">
        <v>11.87</v>
      </c>
      <c r="B399" s="120">
        <f t="shared" si="5"/>
        <v>1.0790909090909089</v>
      </c>
      <c r="C399" s="119">
        <f t="shared" si="8"/>
        <v>10.790909090909089</v>
      </c>
      <c r="D399" s="126"/>
    </row>
    <row r="400" spans="1:4" ht="15" customHeight="1" x14ac:dyDescent="0.25">
      <c r="A400" s="119">
        <v>11.88</v>
      </c>
      <c r="B400" s="120">
        <f t="shared" si="5"/>
        <v>1.08</v>
      </c>
      <c r="C400" s="119">
        <f t="shared" si="8"/>
        <v>10.8</v>
      </c>
      <c r="D400" s="126"/>
    </row>
    <row r="401" spans="1:4" ht="15.75" customHeight="1" x14ac:dyDescent="0.25">
      <c r="A401" s="119">
        <v>11.89</v>
      </c>
      <c r="B401" s="120">
        <f t="shared" si="5"/>
        <v>1.0809090909090908</v>
      </c>
      <c r="C401" s="119">
        <f t="shared" si="8"/>
        <v>10.809090909090909</v>
      </c>
      <c r="D401" s="126"/>
    </row>
    <row r="402" spans="1:4" ht="15.75" customHeight="1" x14ac:dyDescent="0.25">
      <c r="A402" s="119">
        <v>11.9</v>
      </c>
      <c r="B402" s="120">
        <f t="shared" si="5"/>
        <v>1.0818181818181818</v>
      </c>
      <c r="C402" s="119">
        <f t="shared" si="8"/>
        <v>10.818181818181818</v>
      </c>
      <c r="D402" s="126"/>
    </row>
    <row r="403" spans="1:4" ht="15.75" customHeight="1" x14ac:dyDescent="0.25">
      <c r="A403" s="119">
        <v>11.91</v>
      </c>
      <c r="B403" s="120">
        <f t="shared" si="5"/>
        <v>1.0827272727272728</v>
      </c>
      <c r="C403" s="119">
        <f t="shared" si="8"/>
        <v>10.827272727272726</v>
      </c>
      <c r="D403" s="126"/>
    </row>
    <row r="404" spans="1:4" ht="15.75" customHeight="1" x14ac:dyDescent="0.25">
      <c r="A404" s="119">
        <v>11.92</v>
      </c>
      <c r="B404" s="120">
        <f t="shared" si="5"/>
        <v>1.0836363636363637</v>
      </c>
      <c r="C404" s="119">
        <f t="shared" si="8"/>
        <v>10.836363636363636</v>
      </c>
      <c r="D404" s="126"/>
    </row>
    <row r="405" spans="1:4" ht="15.75" customHeight="1" x14ac:dyDescent="0.25">
      <c r="A405" s="119">
        <v>11.93</v>
      </c>
      <c r="B405" s="120">
        <f t="shared" si="5"/>
        <v>1.0845454545454545</v>
      </c>
      <c r="C405" s="119">
        <f t="shared" si="8"/>
        <v>10.845454545454544</v>
      </c>
      <c r="D405" s="126"/>
    </row>
    <row r="406" spans="1:4" ht="15.75" customHeight="1" x14ac:dyDescent="0.25">
      <c r="A406" s="119">
        <v>11.94</v>
      </c>
      <c r="B406" s="120">
        <f t="shared" si="5"/>
        <v>1.0854545454545454</v>
      </c>
      <c r="C406" s="119">
        <f t="shared" si="8"/>
        <v>10.854545454545454</v>
      </c>
      <c r="D406" s="126"/>
    </row>
    <row r="407" spans="1:4" ht="15.75" customHeight="1" x14ac:dyDescent="0.25">
      <c r="A407" s="119">
        <v>11.95</v>
      </c>
      <c r="B407" s="120">
        <f t="shared" si="5"/>
        <v>1.0863636363636362</v>
      </c>
      <c r="C407" s="119">
        <f t="shared" si="8"/>
        <v>10.863636363636362</v>
      </c>
      <c r="D407" s="126"/>
    </row>
    <row r="408" spans="1:4" ht="15.75" customHeight="1" x14ac:dyDescent="0.25">
      <c r="A408" s="119">
        <v>11.96</v>
      </c>
      <c r="B408" s="120">
        <f t="shared" si="5"/>
        <v>1.0872727272727274</v>
      </c>
      <c r="C408" s="119">
        <f t="shared" si="8"/>
        <v>10.872727272727273</v>
      </c>
      <c r="D408" s="126"/>
    </row>
    <row r="409" spans="1:4" ht="15.75" customHeight="1" x14ac:dyDescent="0.25">
      <c r="A409" s="119">
        <v>11.97</v>
      </c>
      <c r="B409" s="120">
        <f t="shared" si="5"/>
        <v>1.0881818181818181</v>
      </c>
      <c r="C409" s="119">
        <f t="shared" si="8"/>
        <v>10.881818181818181</v>
      </c>
      <c r="D409" s="126"/>
    </row>
    <row r="410" spans="1:4" ht="15.75" customHeight="1" x14ac:dyDescent="0.25">
      <c r="A410" s="119">
        <v>11.98</v>
      </c>
      <c r="B410" s="120">
        <f t="shared" si="5"/>
        <v>1.0890909090909091</v>
      </c>
      <c r="C410" s="119">
        <f t="shared" si="8"/>
        <v>10.890909090909091</v>
      </c>
      <c r="D410" s="126"/>
    </row>
    <row r="411" spans="1:4" ht="15.75" customHeight="1" x14ac:dyDescent="0.25">
      <c r="A411" s="119">
        <v>11.99</v>
      </c>
      <c r="B411" s="120">
        <f t="shared" si="5"/>
        <v>1.0899999999999999</v>
      </c>
      <c r="C411" s="119">
        <f t="shared" si="8"/>
        <v>10.899999999999999</v>
      </c>
      <c r="D411" s="126"/>
    </row>
    <row r="412" spans="1:4" ht="15.75" customHeight="1" x14ac:dyDescent="0.25">
      <c r="A412" s="119">
        <v>12</v>
      </c>
      <c r="B412" s="120">
        <f t="shared" si="5"/>
        <v>1.0909090909090908</v>
      </c>
      <c r="C412" s="119">
        <f t="shared" si="8"/>
        <v>10.909090909090908</v>
      </c>
      <c r="D412" s="126"/>
    </row>
    <row r="413" spans="1:4" ht="15.75" customHeight="1" x14ac:dyDescent="0.25">
      <c r="A413" s="119">
        <v>12.01</v>
      </c>
      <c r="B413" s="120">
        <f t="shared" si="5"/>
        <v>1.0918181818181818</v>
      </c>
      <c r="C413" s="119">
        <f t="shared" si="8"/>
        <v>10.918181818181818</v>
      </c>
      <c r="D413" s="126"/>
    </row>
    <row r="414" spans="1:4" ht="15.75" customHeight="1" x14ac:dyDescent="0.25">
      <c r="A414" s="119">
        <v>12.02</v>
      </c>
      <c r="B414" s="120">
        <f t="shared" si="5"/>
        <v>1.0927272727272725</v>
      </c>
      <c r="C414" s="119">
        <f t="shared" si="8"/>
        <v>10.927272727272726</v>
      </c>
      <c r="D414" s="126"/>
    </row>
    <row r="415" spans="1:4" ht="15.75" customHeight="1" x14ac:dyDescent="0.25">
      <c r="A415" s="119">
        <v>12.03</v>
      </c>
      <c r="B415" s="120">
        <f t="shared" si="5"/>
        <v>1.0936363636363635</v>
      </c>
      <c r="C415" s="119">
        <f t="shared" si="8"/>
        <v>10.936363636363636</v>
      </c>
      <c r="D415" s="126"/>
    </row>
    <row r="416" spans="1:4" ht="15.75" customHeight="1" x14ac:dyDescent="0.25">
      <c r="A416" s="119">
        <v>12.04</v>
      </c>
      <c r="B416" s="120">
        <f t="shared" si="5"/>
        <v>1.0940000000000001</v>
      </c>
      <c r="C416" s="119">
        <v>10.94</v>
      </c>
      <c r="D416" s="126"/>
    </row>
    <row r="417" spans="1:4" ht="15.75" customHeight="1" x14ac:dyDescent="0.25">
      <c r="A417" s="119">
        <v>12.05</v>
      </c>
      <c r="B417" s="120">
        <f t="shared" si="5"/>
        <v>1.0954545454545455</v>
      </c>
      <c r="C417" s="119">
        <f t="shared" ref="C417:C426" si="9">+A417/1.1</f>
        <v>10.954545454545455</v>
      </c>
      <c r="D417" s="126"/>
    </row>
    <row r="418" spans="1:4" ht="15.75" customHeight="1" x14ac:dyDescent="0.25">
      <c r="A418" s="119">
        <v>12.06</v>
      </c>
      <c r="B418" s="120">
        <f t="shared" si="5"/>
        <v>1.0963636363636364</v>
      </c>
      <c r="C418" s="119">
        <f t="shared" si="9"/>
        <v>10.963636363636363</v>
      </c>
      <c r="D418" s="126"/>
    </row>
    <row r="419" spans="1:4" ht="15.75" customHeight="1" x14ac:dyDescent="0.25">
      <c r="A419" s="119">
        <v>12.07</v>
      </c>
      <c r="B419" s="120">
        <f t="shared" si="5"/>
        <v>1.0972727272727274</v>
      </c>
      <c r="C419" s="119">
        <f t="shared" si="9"/>
        <v>10.972727272727273</v>
      </c>
      <c r="D419" s="126"/>
    </row>
    <row r="420" spans="1:4" ht="15.75" customHeight="1" x14ac:dyDescent="0.25">
      <c r="A420" s="119">
        <v>12.08</v>
      </c>
      <c r="B420" s="120">
        <f t="shared" si="5"/>
        <v>1.0981818181818181</v>
      </c>
      <c r="C420" s="119">
        <f t="shared" si="9"/>
        <v>10.981818181818181</v>
      </c>
      <c r="D420" s="126"/>
    </row>
    <row r="421" spans="1:4" ht="15.75" customHeight="1" x14ac:dyDescent="0.25">
      <c r="A421" s="119">
        <v>12.09</v>
      </c>
      <c r="B421" s="120">
        <f t="shared" si="5"/>
        <v>1.0990909090909091</v>
      </c>
      <c r="C421" s="119">
        <f t="shared" si="9"/>
        <v>10.99090909090909</v>
      </c>
      <c r="D421" s="126"/>
    </row>
    <row r="422" spans="1:4" ht="15.75" customHeight="1" x14ac:dyDescent="0.25">
      <c r="A422" s="119">
        <v>12.1</v>
      </c>
      <c r="B422" s="120">
        <f t="shared" si="5"/>
        <v>1.0999999999999999</v>
      </c>
      <c r="C422" s="119">
        <f t="shared" si="9"/>
        <v>10.999999999999998</v>
      </c>
      <c r="D422" s="126"/>
    </row>
    <row r="423" spans="1:4" ht="15.75" customHeight="1" x14ac:dyDescent="0.25">
      <c r="A423" s="119">
        <v>12.11</v>
      </c>
      <c r="B423" s="120">
        <f t="shared" si="5"/>
        <v>1.1009090909090908</v>
      </c>
      <c r="C423" s="119">
        <f t="shared" si="9"/>
        <v>11.009090909090908</v>
      </c>
      <c r="D423" s="126"/>
    </row>
    <row r="424" spans="1:4" ht="15.75" customHeight="1" x14ac:dyDescent="0.25">
      <c r="A424" s="119">
        <v>12.12</v>
      </c>
      <c r="B424" s="120">
        <f t="shared" si="5"/>
        <v>1.1018181818181816</v>
      </c>
      <c r="C424" s="119">
        <f t="shared" si="9"/>
        <v>11.018181818181816</v>
      </c>
      <c r="D424" s="126"/>
    </row>
    <row r="425" spans="1:4" ht="15.75" customHeight="1" x14ac:dyDescent="0.25">
      <c r="A425" s="119">
        <v>12.13</v>
      </c>
      <c r="B425" s="120">
        <f t="shared" si="5"/>
        <v>1.1027272727272728</v>
      </c>
      <c r="C425" s="119">
        <f t="shared" si="9"/>
        <v>11.027272727272727</v>
      </c>
      <c r="D425" s="126"/>
    </row>
    <row r="426" spans="1:4" ht="15.75" customHeight="1" x14ac:dyDescent="0.25">
      <c r="A426" s="119">
        <v>12.14</v>
      </c>
      <c r="B426" s="120">
        <f t="shared" si="5"/>
        <v>1.1036363636363635</v>
      </c>
      <c r="C426" s="119">
        <f t="shared" si="9"/>
        <v>11.036363636363635</v>
      </c>
      <c r="D426" s="126"/>
    </row>
    <row r="427" spans="1:4" ht="15.75" customHeight="1" x14ac:dyDescent="0.25">
      <c r="A427" s="119">
        <v>12.15</v>
      </c>
      <c r="B427" s="120">
        <f t="shared" si="5"/>
        <v>1.1036363636363635</v>
      </c>
      <c r="C427" s="119">
        <f>+A426/1.1</f>
        <v>11.036363636363635</v>
      </c>
      <c r="D427" s="126"/>
    </row>
    <row r="428" spans="1:4" ht="15.75" customHeight="1" x14ac:dyDescent="0.25">
      <c r="A428" s="119">
        <v>12.16</v>
      </c>
      <c r="B428" s="120">
        <f t="shared" si="5"/>
        <v>1.1054545454545452</v>
      </c>
      <c r="C428" s="119">
        <f t="shared" ref="C428:C437" si="10">+A428/1.1</f>
        <v>11.054545454545453</v>
      </c>
      <c r="D428" s="126"/>
    </row>
    <row r="429" spans="1:4" ht="15.75" customHeight="1" x14ac:dyDescent="0.25">
      <c r="A429" s="119">
        <v>12.17</v>
      </c>
      <c r="B429" s="120">
        <f t="shared" si="5"/>
        <v>1.1063636363636362</v>
      </c>
      <c r="C429" s="119">
        <f t="shared" si="10"/>
        <v>11.063636363636363</v>
      </c>
      <c r="D429" s="126"/>
    </row>
    <row r="430" spans="1:4" ht="15.75" customHeight="1" x14ac:dyDescent="0.25">
      <c r="A430" s="119">
        <v>12.18</v>
      </c>
      <c r="B430" s="120">
        <f t="shared" si="5"/>
        <v>1.1072727272727272</v>
      </c>
      <c r="C430" s="119">
        <f t="shared" si="10"/>
        <v>11.072727272727272</v>
      </c>
      <c r="D430" s="126"/>
    </row>
    <row r="431" spans="1:4" ht="15.75" customHeight="1" x14ac:dyDescent="0.25">
      <c r="A431" s="119">
        <v>12.19</v>
      </c>
      <c r="B431" s="120">
        <f t="shared" si="5"/>
        <v>1.1081818181818182</v>
      </c>
      <c r="C431" s="119">
        <f t="shared" si="10"/>
        <v>11.08181818181818</v>
      </c>
      <c r="D431" s="126"/>
    </row>
    <row r="432" spans="1:4" ht="15.75" customHeight="1" x14ac:dyDescent="0.25">
      <c r="A432" s="119">
        <v>12.2</v>
      </c>
      <c r="B432" s="120">
        <f t="shared" ref="B432:B495" si="11">+C432*0.1</f>
        <v>1.1090909090909091</v>
      </c>
      <c r="C432" s="119">
        <f t="shared" si="10"/>
        <v>11.09090909090909</v>
      </c>
      <c r="D432" s="126"/>
    </row>
    <row r="433" spans="1:4" ht="15.75" customHeight="1" x14ac:dyDescent="0.25">
      <c r="A433" s="119">
        <v>12.21</v>
      </c>
      <c r="B433" s="120">
        <f t="shared" si="11"/>
        <v>1.1100000000000001</v>
      </c>
      <c r="C433" s="119">
        <f t="shared" si="10"/>
        <v>11.1</v>
      </c>
      <c r="D433" s="126"/>
    </row>
    <row r="434" spans="1:4" ht="15.75" customHeight="1" x14ac:dyDescent="0.25">
      <c r="A434" s="119">
        <v>12.22</v>
      </c>
      <c r="B434" s="120">
        <f t="shared" si="11"/>
        <v>1.1109090909090911</v>
      </c>
      <c r="C434" s="119">
        <f t="shared" si="10"/>
        <v>11.109090909090909</v>
      </c>
      <c r="D434" s="126"/>
    </row>
    <row r="435" spans="1:4" ht="15.75" customHeight="1" x14ac:dyDescent="0.25">
      <c r="A435" s="119">
        <v>12.23</v>
      </c>
      <c r="B435" s="120">
        <f t="shared" si="11"/>
        <v>1.1118181818181818</v>
      </c>
      <c r="C435" s="119">
        <f t="shared" si="10"/>
        <v>11.118181818181817</v>
      </c>
      <c r="D435" s="126"/>
    </row>
    <row r="436" spans="1:4" ht="15.75" customHeight="1" x14ac:dyDescent="0.25">
      <c r="A436" s="119">
        <v>12.24</v>
      </c>
      <c r="B436" s="120">
        <f t="shared" si="11"/>
        <v>1.1127272727272728</v>
      </c>
      <c r="C436" s="119">
        <f t="shared" si="10"/>
        <v>11.127272727272727</v>
      </c>
      <c r="D436" s="126"/>
    </row>
    <row r="437" spans="1:4" ht="15.75" customHeight="1" x14ac:dyDescent="0.25">
      <c r="A437" s="119">
        <v>12.25</v>
      </c>
      <c r="B437" s="120">
        <f t="shared" si="11"/>
        <v>1.1136363636363635</v>
      </c>
      <c r="C437" s="119">
        <f t="shared" si="10"/>
        <v>11.136363636363635</v>
      </c>
      <c r="D437" s="126"/>
    </row>
    <row r="438" spans="1:4" ht="15.75" customHeight="1" x14ac:dyDescent="0.25">
      <c r="A438" s="119">
        <v>12.26</v>
      </c>
      <c r="B438" s="120">
        <f t="shared" si="11"/>
        <v>1.1140000000000001</v>
      </c>
      <c r="C438" s="119">
        <v>11.14</v>
      </c>
      <c r="D438" s="126"/>
    </row>
    <row r="439" spans="1:4" ht="15.75" customHeight="1" x14ac:dyDescent="0.25">
      <c r="A439" s="119">
        <v>12.27</v>
      </c>
      <c r="B439" s="120">
        <f t="shared" si="11"/>
        <v>1.1154545454545453</v>
      </c>
      <c r="C439" s="119">
        <f t="shared" ref="C439:C448" si="12">+A439/1.1</f>
        <v>11.154545454545453</v>
      </c>
      <c r="D439" s="126"/>
    </row>
    <row r="440" spans="1:4" ht="15.75" customHeight="1" x14ac:dyDescent="0.25">
      <c r="A440" s="119">
        <v>12.28</v>
      </c>
      <c r="B440" s="120">
        <f t="shared" si="11"/>
        <v>1.1163636363636362</v>
      </c>
      <c r="C440" s="119">
        <f t="shared" si="12"/>
        <v>11.163636363636362</v>
      </c>
      <c r="D440" s="126"/>
    </row>
    <row r="441" spans="1:4" ht="15.75" customHeight="1" x14ac:dyDescent="0.25">
      <c r="A441" s="119">
        <v>12.29</v>
      </c>
      <c r="B441" s="120">
        <f t="shared" si="11"/>
        <v>1.117272727272727</v>
      </c>
      <c r="C441" s="119">
        <f t="shared" si="12"/>
        <v>11.17272727272727</v>
      </c>
      <c r="D441" s="126"/>
    </row>
    <row r="442" spans="1:4" ht="15.75" customHeight="1" x14ac:dyDescent="0.25">
      <c r="A442" s="119">
        <v>12.3</v>
      </c>
      <c r="B442" s="120">
        <f t="shared" si="11"/>
        <v>1.1181818181818182</v>
      </c>
      <c r="C442" s="119">
        <f t="shared" si="12"/>
        <v>11.181818181818182</v>
      </c>
      <c r="D442" s="126"/>
    </row>
    <row r="443" spans="1:4" ht="15.75" customHeight="1" x14ac:dyDescent="0.25">
      <c r="A443" s="119">
        <v>12.31</v>
      </c>
      <c r="B443" s="120">
        <f t="shared" si="11"/>
        <v>1.1190909090909089</v>
      </c>
      <c r="C443" s="119">
        <f t="shared" si="12"/>
        <v>11.19090909090909</v>
      </c>
      <c r="D443" s="126"/>
    </row>
    <row r="444" spans="1:4" ht="15.75" customHeight="1" x14ac:dyDescent="0.25">
      <c r="A444" s="119">
        <v>12.32</v>
      </c>
      <c r="B444" s="120">
        <f t="shared" si="11"/>
        <v>1.1199999999999999</v>
      </c>
      <c r="C444" s="119">
        <f t="shared" si="12"/>
        <v>11.2</v>
      </c>
      <c r="D444" s="126"/>
    </row>
    <row r="445" spans="1:4" ht="15.75" customHeight="1" x14ac:dyDescent="0.25">
      <c r="A445" s="119">
        <v>12.33</v>
      </c>
      <c r="B445" s="120">
        <f t="shared" si="11"/>
        <v>1.1209090909090909</v>
      </c>
      <c r="C445" s="119">
        <f t="shared" si="12"/>
        <v>11.209090909090909</v>
      </c>
      <c r="D445" s="126"/>
    </row>
    <row r="446" spans="1:4" ht="15.75" customHeight="1" x14ac:dyDescent="0.25">
      <c r="A446" s="119">
        <v>12.34</v>
      </c>
      <c r="B446" s="120">
        <f t="shared" si="11"/>
        <v>1.1218181818181818</v>
      </c>
      <c r="C446" s="119">
        <f t="shared" si="12"/>
        <v>11.218181818181817</v>
      </c>
      <c r="D446" s="126"/>
    </row>
    <row r="447" spans="1:4" ht="15.75" customHeight="1" x14ac:dyDescent="0.25">
      <c r="A447" s="119">
        <v>12.35</v>
      </c>
      <c r="B447" s="120">
        <f t="shared" si="11"/>
        <v>1.1227272727272728</v>
      </c>
      <c r="C447" s="119">
        <f t="shared" si="12"/>
        <v>11.227272727272727</v>
      </c>
      <c r="D447" s="126"/>
    </row>
    <row r="448" spans="1:4" ht="15.75" customHeight="1" x14ac:dyDescent="0.25">
      <c r="A448" s="119">
        <v>12.36</v>
      </c>
      <c r="B448" s="120">
        <f t="shared" si="11"/>
        <v>1.1236363636363635</v>
      </c>
      <c r="C448" s="119">
        <f t="shared" si="12"/>
        <v>11.236363636363635</v>
      </c>
      <c r="D448" s="126"/>
    </row>
    <row r="449" spans="1:4" ht="15.75" customHeight="1" x14ac:dyDescent="0.25">
      <c r="A449" s="119">
        <v>12.37</v>
      </c>
      <c r="B449" s="120">
        <f t="shared" si="11"/>
        <v>1.1240000000000001</v>
      </c>
      <c r="C449" s="119">
        <v>11.24</v>
      </c>
      <c r="D449" s="126"/>
    </row>
    <row r="450" spans="1:4" ht="15.75" customHeight="1" x14ac:dyDescent="0.25">
      <c r="A450" s="119">
        <v>12.38</v>
      </c>
      <c r="B450" s="120">
        <f t="shared" si="11"/>
        <v>1.1254545454545455</v>
      </c>
      <c r="C450" s="119">
        <f t="shared" ref="C450:C459" si="13">+A450/1.1</f>
        <v>11.254545454545454</v>
      </c>
      <c r="D450" s="126"/>
    </row>
    <row r="451" spans="1:4" ht="15.75" customHeight="1" x14ac:dyDescent="0.25">
      <c r="A451" s="119">
        <v>12.39</v>
      </c>
      <c r="B451" s="120">
        <f t="shared" si="11"/>
        <v>1.1263636363636365</v>
      </c>
      <c r="C451" s="119">
        <f t="shared" si="13"/>
        <v>11.263636363636364</v>
      </c>
      <c r="D451" s="126"/>
    </row>
    <row r="452" spans="1:4" ht="15.75" customHeight="1" x14ac:dyDescent="0.25">
      <c r="A452" s="119">
        <v>12.4</v>
      </c>
      <c r="B452" s="120">
        <f t="shared" si="11"/>
        <v>1.1272727272727272</v>
      </c>
      <c r="C452" s="119">
        <f t="shared" si="13"/>
        <v>11.272727272727272</v>
      </c>
      <c r="D452" s="126"/>
    </row>
    <row r="453" spans="1:4" ht="15.75" customHeight="1" x14ac:dyDescent="0.25">
      <c r="A453" s="119">
        <v>12.41</v>
      </c>
      <c r="B453" s="120">
        <f t="shared" si="11"/>
        <v>1.1281818181818182</v>
      </c>
      <c r="C453" s="119">
        <f t="shared" si="13"/>
        <v>11.281818181818181</v>
      </c>
      <c r="D453" s="126"/>
    </row>
    <row r="454" spans="1:4" ht="15.75" customHeight="1" x14ac:dyDescent="0.25">
      <c r="A454" s="119">
        <v>12.42</v>
      </c>
      <c r="B454" s="120">
        <f t="shared" si="11"/>
        <v>1.1290909090909089</v>
      </c>
      <c r="C454" s="119">
        <f t="shared" si="13"/>
        <v>11.290909090909089</v>
      </c>
      <c r="D454" s="126"/>
    </row>
    <row r="455" spans="1:4" ht="15.75" customHeight="1" x14ac:dyDescent="0.25">
      <c r="A455" s="119">
        <v>12.43</v>
      </c>
      <c r="B455" s="120">
        <f t="shared" si="11"/>
        <v>1.1299999999999999</v>
      </c>
      <c r="C455" s="119">
        <f t="shared" si="13"/>
        <v>11.299999999999999</v>
      </c>
      <c r="D455" s="126"/>
    </row>
    <row r="456" spans="1:4" ht="15.75" customHeight="1" x14ac:dyDescent="0.25">
      <c r="A456" s="119">
        <v>12.44</v>
      </c>
      <c r="B456" s="120">
        <f t="shared" si="11"/>
        <v>1.1309090909090906</v>
      </c>
      <c r="C456" s="119">
        <f t="shared" si="13"/>
        <v>11.309090909090907</v>
      </c>
      <c r="D456" s="126"/>
    </row>
    <row r="457" spans="1:4" ht="15.75" customHeight="1" x14ac:dyDescent="0.25">
      <c r="A457" s="119">
        <v>12.45</v>
      </c>
      <c r="B457" s="120">
        <f t="shared" si="11"/>
        <v>1.1318181818181816</v>
      </c>
      <c r="C457" s="119">
        <f t="shared" si="13"/>
        <v>11.318181818181817</v>
      </c>
      <c r="D457" s="126"/>
    </row>
    <row r="458" spans="1:4" ht="15.75" customHeight="1" x14ac:dyDescent="0.25">
      <c r="A458" s="119">
        <v>12.46</v>
      </c>
      <c r="B458" s="120">
        <f t="shared" si="11"/>
        <v>1.1327272727272726</v>
      </c>
      <c r="C458" s="119">
        <f t="shared" si="13"/>
        <v>11.327272727272726</v>
      </c>
      <c r="D458" s="126"/>
    </row>
    <row r="459" spans="1:4" ht="15.75" customHeight="1" x14ac:dyDescent="0.25">
      <c r="A459" s="119">
        <v>12.47</v>
      </c>
      <c r="B459" s="120">
        <f t="shared" si="11"/>
        <v>1.1336363636363636</v>
      </c>
      <c r="C459" s="119">
        <f t="shared" si="13"/>
        <v>11.336363636363636</v>
      </c>
      <c r="D459" s="126"/>
    </row>
    <row r="460" spans="1:4" ht="15.75" customHeight="1" x14ac:dyDescent="0.25">
      <c r="A460" s="119">
        <v>12.48</v>
      </c>
      <c r="B460" s="120">
        <f t="shared" si="11"/>
        <v>1.1340000000000001</v>
      </c>
      <c r="C460" s="119">
        <v>11.34</v>
      </c>
      <c r="D460" s="126"/>
    </row>
    <row r="461" spans="1:4" ht="15.75" customHeight="1" x14ac:dyDescent="0.25">
      <c r="A461" s="119">
        <v>12.49</v>
      </c>
      <c r="B461" s="120">
        <f t="shared" si="11"/>
        <v>1.1354545454545455</v>
      </c>
      <c r="C461" s="119">
        <f t="shared" ref="C461:C470" si="14">+A461/1.1</f>
        <v>11.354545454545454</v>
      </c>
      <c r="D461" s="126"/>
    </row>
    <row r="462" spans="1:4" ht="15.75" customHeight="1" x14ac:dyDescent="0.25">
      <c r="A462" s="119">
        <v>12.5</v>
      </c>
      <c r="B462" s="120">
        <f t="shared" si="11"/>
        <v>1.1363636363636365</v>
      </c>
      <c r="C462" s="119">
        <f t="shared" si="14"/>
        <v>11.363636363636363</v>
      </c>
      <c r="D462" s="126"/>
    </row>
    <row r="463" spans="1:4" ht="15.75" customHeight="1" x14ac:dyDescent="0.25">
      <c r="A463" s="119">
        <v>12.51</v>
      </c>
      <c r="B463" s="120">
        <f t="shared" si="11"/>
        <v>1.1372727272727272</v>
      </c>
      <c r="C463" s="119">
        <f t="shared" si="14"/>
        <v>11.372727272727271</v>
      </c>
      <c r="D463" s="126"/>
    </row>
    <row r="464" spans="1:4" ht="15.75" customHeight="1" x14ac:dyDescent="0.25">
      <c r="A464" s="119">
        <v>12.52</v>
      </c>
      <c r="B464" s="120">
        <f t="shared" si="11"/>
        <v>1.1381818181818182</v>
      </c>
      <c r="C464" s="119">
        <f t="shared" si="14"/>
        <v>11.381818181818181</v>
      </c>
      <c r="D464" s="126"/>
    </row>
    <row r="465" spans="1:4" ht="15.75" customHeight="1" x14ac:dyDescent="0.25">
      <c r="A465" s="119">
        <v>12.53</v>
      </c>
      <c r="B465" s="120">
        <f t="shared" si="11"/>
        <v>1.1390909090909089</v>
      </c>
      <c r="C465" s="119">
        <f t="shared" si="14"/>
        <v>11.390909090909089</v>
      </c>
      <c r="D465" s="126"/>
    </row>
    <row r="466" spans="1:4" ht="15.75" customHeight="1" x14ac:dyDescent="0.25">
      <c r="A466" s="119">
        <v>12.54</v>
      </c>
      <c r="B466" s="120">
        <f t="shared" si="11"/>
        <v>1.1399999999999999</v>
      </c>
      <c r="C466" s="119">
        <f t="shared" si="14"/>
        <v>11.399999999999999</v>
      </c>
      <c r="D466" s="126"/>
    </row>
    <row r="467" spans="1:4" ht="15.75" customHeight="1" x14ac:dyDescent="0.25">
      <c r="A467" s="119">
        <v>12.55</v>
      </c>
      <c r="B467" s="120">
        <f t="shared" si="11"/>
        <v>1.1409090909090909</v>
      </c>
      <c r="C467" s="119">
        <f t="shared" si="14"/>
        <v>11.409090909090908</v>
      </c>
      <c r="D467" s="126"/>
    </row>
    <row r="468" spans="1:4" ht="15.75" customHeight="1" x14ac:dyDescent="0.25">
      <c r="A468" s="119">
        <v>12.56</v>
      </c>
      <c r="B468" s="120">
        <f t="shared" si="11"/>
        <v>1.1418181818181818</v>
      </c>
      <c r="C468" s="119">
        <f t="shared" si="14"/>
        <v>11.418181818181818</v>
      </c>
      <c r="D468" s="126"/>
    </row>
    <row r="469" spans="1:4" ht="15.75" customHeight="1" x14ac:dyDescent="0.25">
      <c r="A469" s="119">
        <v>12.57</v>
      </c>
      <c r="B469" s="120">
        <f t="shared" si="11"/>
        <v>1.1427272727272726</v>
      </c>
      <c r="C469" s="119">
        <f t="shared" si="14"/>
        <v>11.427272727272726</v>
      </c>
      <c r="D469" s="126"/>
    </row>
    <row r="470" spans="1:4" ht="15.75" customHeight="1" x14ac:dyDescent="0.25">
      <c r="A470" s="119">
        <v>12.58</v>
      </c>
      <c r="B470" s="120">
        <f t="shared" si="11"/>
        <v>1.1436363636363636</v>
      </c>
      <c r="C470" s="119">
        <f t="shared" si="14"/>
        <v>11.436363636363636</v>
      </c>
      <c r="D470" s="126"/>
    </row>
    <row r="471" spans="1:4" ht="15.75" customHeight="1" x14ac:dyDescent="0.25">
      <c r="A471" s="119">
        <v>12.59</v>
      </c>
      <c r="B471" s="120">
        <f t="shared" si="11"/>
        <v>1.1439999999999999</v>
      </c>
      <c r="C471" s="119">
        <v>11.44</v>
      </c>
      <c r="D471" s="126"/>
    </row>
    <row r="472" spans="1:4" ht="15.75" customHeight="1" x14ac:dyDescent="0.25">
      <c r="A472" s="119">
        <v>12.6</v>
      </c>
      <c r="B472" s="120">
        <f t="shared" si="11"/>
        <v>1.1454545454545453</v>
      </c>
      <c r="C472" s="119">
        <f t="shared" ref="C472:C479" si="15">+A472/1.1</f>
        <v>11.454545454545453</v>
      </c>
      <c r="D472" s="126"/>
    </row>
    <row r="473" spans="1:4" ht="15.75" customHeight="1" x14ac:dyDescent="0.25">
      <c r="A473" s="119">
        <v>12.61</v>
      </c>
      <c r="B473" s="120">
        <f t="shared" si="11"/>
        <v>1.1463636363636363</v>
      </c>
      <c r="C473" s="119">
        <f t="shared" si="15"/>
        <v>11.463636363636363</v>
      </c>
      <c r="D473" s="126"/>
    </row>
    <row r="474" spans="1:4" ht="15.75" customHeight="1" x14ac:dyDescent="0.25">
      <c r="A474" s="119">
        <v>12.62</v>
      </c>
      <c r="B474" s="120">
        <f t="shared" si="11"/>
        <v>1.1472727272727272</v>
      </c>
      <c r="C474" s="119">
        <f t="shared" si="15"/>
        <v>11.472727272727271</v>
      </c>
      <c r="D474" s="126"/>
    </row>
    <row r="475" spans="1:4" ht="15.75" customHeight="1" x14ac:dyDescent="0.25">
      <c r="A475" s="119">
        <v>12.63</v>
      </c>
      <c r="B475" s="120">
        <f t="shared" si="11"/>
        <v>1.1481818181818182</v>
      </c>
      <c r="C475" s="119">
        <f t="shared" si="15"/>
        <v>11.481818181818182</v>
      </c>
      <c r="D475" s="126"/>
    </row>
    <row r="476" spans="1:4" ht="15.75" customHeight="1" x14ac:dyDescent="0.25">
      <c r="A476" s="119">
        <v>12.64</v>
      </c>
      <c r="B476" s="120">
        <f t="shared" si="11"/>
        <v>1.1490909090909092</v>
      </c>
      <c r="C476" s="119">
        <f t="shared" si="15"/>
        <v>11.49090909090909</v>
      </c>
      <c r="D476" s="126"/>
    </row>
    <row r="477" spans="1:4" ht="15.75" customHeight="1" x14ac:dyDescent="0.25">
      <c r="A477" s="119">
        <v>12.65</v>
      </c>
      <c r="B477" s="120">
        <f t="shared" si="11"/>
        <v>1.1500000000000001</v>
      </c>
      <c r="C477" s="119">
        <f t="shared" si="15"/>
        <v>11.5</v>
      </c>
      <c r="D477" s="126"/>
    </row>
    <row r="478" spans="1:4" ht="15.75" customHeight="1" x14ac:dyDescent="0.25">
      <c r="A478" s="119">
        <v>12.66</v>
      </c>
      <c r="B478" s="120">
        <f t="shared" si="11"/>
        <v>1.1509090909090909</v>
      </c>
      <c r="C478" s="119">
        <f t="shared" si="15"/>
        <v>11.509090909090908</v>
      </c>
      <c r="D478" s="126"/>
    </row>
    <row r="479" spans="1:4" ht="15.75" customHeight="1" x14ac:dyDescent="0.25">
      <c r="A479" s="119">
        <v>12.67</v>
      </c>
      <c r="B479" s="120">
        <f t="shared" si="11"/>
        <v>1.1518181818181819</v>
      </c>
      <c r="C479" s="119">
        <f t="shared" si="15"/>
        <v>11.518181818181818</v>
      </c>
      <c r="D479" s="126"/>
    </row>
    <row r="480" spans="1:4" ht="15.75" customHeight="1" x14ac:dyDescent="0.25">
      <c r="A480" s="119">
        <v>12.68</v>
      </c>
      <c r="B480" s="120">
        <f t="shared" si="11"/>
        <v>1.153</v>
      </c>
      <c r="C480" s="119">
        <v>11.53</v>
      </c>
      <c r="D480" s="126"/>
    </row>
    <row r="481" spans="1:4" ht="15.75" customHeight="1" x14ac:dyDescent="0.25">
      <c r="A481" s="119">
        <v>12.69</v>
      </c>
      <c r="B481" s="120">
        <f t="shared" si="11"/>
        <v>1.1536363636363636</v>
      </c>
      <c r="C481" s="119">
        <f>+A481/1.1</f>
        <v>11.536363636363635</v>
      </c>
      <c r="D481" s="126"/>
    </row>
    <row r="482" spans="1:4" ht="15.75" customHeight="1" x14ac:dyDescent="0.25">
      <c r="A482" s="119">
        <v>12.7</v>
      </c>
      <c r="B482" s="120">
        <f t="shared" si="11"/>
        <v>1.1539999999999999</v>
      </c>
      <c r="C482" s="119">
        <v>11.54</v>
      </c>
      <c r="D482" s="126"/>
    </row>
    <row r="483" spans="1:4" ht="15.75" customHeight="1" x14ac:dyDescent="0.25">
      <c r="A483" s="119">
        <v>12.71</v>
      </c>
      <c r="B483" s="120">
        <f t="shared" si="11"/>
        <v>1.1554545454545455</v>
      </c>
      <c r="C483" s="119">
        <f t="shared" ref="C483:C492" si="16">+A483/1.1</f>
        <v>11.554545454545455</v>
      </c>
      <c r="D483" s="126"/>
    </row>
    <row r="484" spans="1:4" ht="15.75" customHeight="1" x14ac:dyDescent="0.25">
      <c r="A484" s="119">
        <v>12.72</v>
      </c>
      <c r="B484" s="120">
        <f t="shared" si="11"/>
        <v>1.1563636363636363</v>
      </c>
      <c r="C484" s="119">
        <f t="shared" si="16"/>
        <v>11.563636363636363</v>
      </c>
      <c r="D484" s="126"/>
    </row>
    <row r="485" spans="1:4" ht="15.75" customHeight="1" x14ac:dyDescent="0.25">
      <c r="A485" s="119">
        <v>12.73</v>
      </c>
      <c r="B485" s="120">
        <f t="shared" si="11"/>
        <v>1.1572727272727272</v>
      </c>
      <c r="C485" s="119">
        <f t="shared" si="16"/>
        <v>11.572727272727272</v>
      </c>
      <c r="D485" s="126"/>
    </row>
    <row r="486" spans="1:4" ht="15.75" customHeight="1" x14ac:dyDescent="0.25">
      <c r="A486" s="119">
        <v>12.74</v>
      </c>
      <c r="B486" s="120">
        <f t="shared" si="11"/>
        <v>1.158181818181818</v>
      </c>
      <c r="C486" s="119">
        <f t="shared" si="16"/>
        <v>11.58181818181818</v>
      </c>
      <c r="D486" s="126"/>
    </row>
    <row r="487" spans="1:4" ht="15.75" customHeight="1" x14ac:dyDescent="0.25">
      <c r="A487" s="119">
        <v>12.75</v>
      </c>
      <c r="B487" s="120">
        <f t="shared" si="11"/>
        <v>1.1590909090909089</v>
      </c>
      <c r="C487" s="119">
        <f t="shared" si="16"/>
        <v>11.59090909090909</v>
      </c>
      <c r="D487" s="126"/>
    </row>
    <row r="488" spans="1:4" ht="15.75" customHeight="1" x14ac:dyDescent="0.25">
      <c r="A488" s="119">
        <v>12.76</v>
      </c>
      <c r="B488" s="120">
        <f t="shared" si="11"/>
        <v>1.1599999999999999</v>
      </c>
      <c r="C488" s="119">
        <f t="shared" si="16"/>
        <v>11.6</v>
      </c>
      <c r="D488" s="126"/>
    </row>
    <row r="489" spans="1:4" ht="15.75" customHeight="1" x14ac:dyDescent="0.25">
      <c r="A489" s="119">
        <v>12.77</v>
      </c>
      <c r="B489" s="120">
        <f t="shared" si="11"/>
        <v>1.1609090909090909</v>
      </c>
      <c r="C489" s="119">
        <f t="shared" si="16"/>
        <v>11.609090909090908</v>
      </c>
      <c r="D489" s="126"/>
    </row>
    <row r="490" spans="1:4" ht="15.75" customHeight="1" x14ac:dyDescent="0.25">
      <c r="A490" s="119">
        <v>12.78</v>
      </c>
      <c r="B490" s="120">
        <f t="shared" si="11"/>
        <v>1.1618181818181819</v>
      </c>
      <c r="C490" s="119">
        <f t="shared" si="16"/>
        <v>11.618181818181817</v>
      </c>
      <c r="D490" s="126"/>
    </row>
    <row r="491" spans="1:4" ht="15.75" customHeight="1" x14ac:dyDescent="0.25">
      <c r="A491" s="119">
        <v>12.79</v>
      </c>
      <c r="B491" s="120">
        <f t="shared" si="11"/>
        <v>1.1627272727272726</v>
      </c>
      <c r="C491" s="119">
        <f t="shared" si="16"/>
        <v>11.627272727272725</v>
      </c>
      <c r="D491" s="126"/>
    </row>
    <row r="492" spans="1:4" ht="15.75" customHeight="1" x14ac:dyDescent="0.25">
      <c r="A492" s="119">
        <v>12.8</v>
      </c>
      <c r="B492" s="120">
        <f t="shared" si="11"/>
        <v>1.1636363636363638</v>
      </c>
      <c r="C492" s="119">
        <f t="shared" si="16"/>
        <v>11.636363636363637</v>
      </c>
      <c r="D492" s="126"/>
    </row>
    <row r="493" spans="1:4" ht="15.75" customHeight="1" x14ac:dyDescent="0.25">
      <c r="A493" s="119">
        <v>12.81</v>
      </c>
      <c r="B493" s="120">
        <f t="shared" si="11"/>
        <v>1.1640000000000001</v>
      </c>
      <c r="C493" s="119">
        <v>11.64</v>
      </c>
      <c r="D493" s="126"/>
    </row>
    <row r="494" spans="1:4" ht="15.75" customHeight="1" x14ac:dyDescent="0.25">
      <c r="A494" s="119">
        <v>12.82</v>
      </c>
      <c r="B494" s="120">
        <f t="shared" si="11"/>
        <v>1.1654545454545455</v>
      </c>
      <c r="C494" s="119">
        <f t="shared" ref="C494:C503" si="17">+A494/1.1</f>
        <v>11.654545454545454</v>
      </c>
      <c r="D494" s="126"/>
    </row>
    <row r="495" spans="1:4" ht="15.75" customHeight="1" x14ac:dyDescent="0.25">
      <c r="A495" s="119">
        <v>12.83</v>
      </c>
      <c r="B495" s="120">
        <f t="shared" si="11"/>
        <v>1.1663636363636363</v>
      </c>
      <c r="C495" s="119">
        <f t="shared" si="17"/>
        <v>11.663636363636362</v>
      </c>
      <c r="D495" s="126"/>
    </row>
    <row r="496" spans="1:4" ht="15.75" customHeight="1" x14ac:dyDescent="0.25">
      <c r="A496" s="119">
        <v>12.84</v>
      </c>
      <c r="B496" s="120">
        <f t="shared" ref="B496:B559" si="18">+C496*0.1</f>
        <v>1.1672727272727272</v>
      </c>
      <c r="C496" s="119">
        <f t="shared" si="17"/>
        <v>11.672727272727272</v>
      </c>
      <c r="D496" s="126"/>
    </row>
    <row r="497" spans="1:4" ht="15.75" customHeight="1" x14ac:dyDescent="0.25">
      <c r="A497" s="119">
        <v>12.85</v>
      </c>
      <c r="B497" s="120">
        <f t="shared" si="18"/>
        <v>1.168181818181818</v>
      </c>
      <c r="C497" s="119">
        <f t="shared" si="17"/>
        <v>11.68181818181818</v>
      </c>
      <c r="D497" s="126"/>
    </row>
    <row r="498" spans="1:4" ht="15.75" customHeight="1" x14ac:dyDescent="0.25">
      <c r="A498" s="119">
        <v>12.86</v>
      </c>
      <c r="B498" s="120">
        <f t="shared" si="18"/>
        <v>1.169090909090909</v>
      </c>
      <c r="C498" s="119">
        <f t="shared" si="17"/>
        <v>11.69090909090909</v>
      </c>
      <c r="D498" s="126"/>
    </row>
    <row r="499" spans="1:4" ht="15.75" customHeight="1" x14ac:dyDescent="0.25">
      <c r="A499" s="119">
        <v>12.87</v>
      </c>
      <c r="B499" s="120">
        <f t="shared" si="18"/>
        <v>1.1699999999999997</v>
      </c>
      <c r="C499" s="119">
        <f t="shared" si="17"/>
        <v>11.699999999999998</v>
      </c>
      <c r="D499" s="126"/>
    </row>
    <row r="500" spans="1:4" ht="15.75" customHeight="1" x14ac:dyDescent="0.25">
      <c r="A500" s="119">
        <v>12.88</v>
      </c>
      <c r="B500" s="120">
        <f t="shared" si="18"/>
        <v>1.1709090909090909</v>
      </c>
      <c r="C500" s="119">
        <f t="shared" si="17"/>
        <v>11.709090909090909</v>
      </c>
      <c r="D500" s="126"/>
    </row>
    <row r="501" spans="1:4" ht="15.75" customHeight="1" x14ac:dyDescent="0.25">
      <c r="A501" s="119">
        <v>12.89</v>
      </c>
      <c r="B501" s="120">
        <f t="shared" si="18"/>
        <v>1.1718181818181816</v>
      </c>
      <c r="C501" s="119">
        <f t="shared" si="17"/>
        <v>11.718181818181817</v>
      </c>
      <c r="D501" s="126"/>
    </row>
    <row r="502" spans="1:4" ht="15.75" customHeight="1" x14ac:dyDescent="0.25">
      <c r="A502" s="119">
        <v>12.9</v>
      </c>
      <c r="B502" s="120">
        <f t="shared" si="18"/>
        <v>1.1727272727272726</v>
      </c>
      <c r="C502" s="119">
        <f t="shared" si="17"/>
        <v>11.727272727272727</v>
      </c>
      <c r="D502" s="126"/>
    </row>
    <row r="503" spans="1:4" ht="15.75" customHeight="1" x14ac:dyDescent="0.25">
      <c r="A503" s="119">
        <v>12.91</v>
      </c>
      <c r="B503" s="120">
        <f t="shared" si="18"/>
        <v>1.1736363636363636</v>
      </c>
      <c r="C503" s="119">
        <f t="shared" si="17"/>
        <v>11.736363636363636</v>
      </c>
      <c r="D503" s="126"/>
    </row>
    <row r="504" spans="1:4" ht="15.75" customHeight="1" x14ac:dyDescent="0.25">
      <c r="A504" s="119">
        <v>12.92</v>
      </c>
      <c r="B504" s="120">
        <f t="shared" si="18"/>
        <v>1.1740000000000002</v>
      </c>
      <c r="C504" s="119">
        <v>11.74</v>
      </c>
      <c r="D504" s="126"/>
    </row>
    <row r="505" spans="1:4" ht="15.75" customHeight="1" x14ac:dyDescent="0.25">
      <c r="A505" s="119">
        <v>12.93</v>
      </c>
      <c r="B505" s="120">
        <f t="shared" si="18"/>
        <v>1.1754545454545455</v>
      </c>
      <c r="C505" s="119">
        <f t="shared" ref="C505:C514" si="19">+A505/1.1</f>
        <v>11.754545454545454</v>
      </c>
      <c r="D505" s="126"/>
    </row>
    <row r="506" spans="1:4" ht="15.75" customHeight="1" x14ac:dyDescent="0.25">
      <c r="A506" s="119">
        <v>12.94</v>
      </c>
      <c r="B506" s="120">
        <f t="shared" si="18"/>
        <v>1.1763636363636363</v>
      </c>
      <c r="C506" s="119">
        <f t="shared" si="19"/>
        <v>11.763636363636362</v>
      </c>
      <c r="D506" s="126"/>
    </row>
    <row r="507" spans="1:4" ht="15.75" customHeight="1" x14ac:dyDescent="0.25">
      <c r="A507" s="119">
        <v>12.95</v>
      </c>
      <c r="B507" s="120">
        <f t="shared" si="18"/>
        <v>1.1772727272727272</v>
      </c>
      <c r="C507" s="119">
        <f t="shared" si="19"/>
        <v>11.772727272727272</v>
      </c>
      <c r="D507" s="126"/>
    </row>
    <row r="508" spans="1:4" ht="15.75" customHeight="1" x14ac:dyDescent="0.25">
      <c r="A508" s="119">
        <v>12.96</v>
      </c>
      <c r="B508" s="120">
        <f t="shared" si="18"/>
        <v>1.1781818181818182</v>
      </c>
      <c r="C508" s="119">
        <f t="shared" si="19"/>
        <v>11.781818181818181</v>
      </c>
      <c r="D508" s="126"/>
    </row>
    <row r="509" spans="1:4" ht="15.75" customHeight="1" x14ac:dyDescent="0.25">
      <c r="A509" s="119">
        <v>12.97</v>
      </c>
      <c r="B509" s="120">
        <f t="shared" si="18"/>
        <v>1.1790909090909092</v>
      </c>
      <c r="C509" s="119">
        <f t="shared" si="19"/>
        <v>11.790909090909091</v>
      </c>
      <c r="D509" s="126"/>
    </row>
    <row r="510" spans="1:4" ht="15.75" customHeight="1" x14ac:dyDescent="0.25">
      <c r="A510" s="119">
        <v>12.98</v>
      </c>
      <c r="B510" s="120">
        <f t="shared" si="18"/>
        <v>1.18</v>
      </c>
      <c r="C510" s="119">
        <f t="shared" si="19"/>
        <v>11.799999999999999</v>
      </c>
      <c r="D510" s="126"/>
    </row>
    <row r="511" spans="1:4" ht="15.75" customHeight="1" x14ac:dyDescent="0.25">
      <c r="A511" s="119">
        <v>12.99</v>
      </c>
      <c r="B511" s="120">
        <f t="shared" si="18"/>
        <v>1.1809090909090909</v>
      </c>
      <c r="C511" s="119">
        <f t="shared" si="19"/>
        <v>11.809090909090909</v>
      </c>
      <c r="D511" s="126"/>
    </row>
    <row r="512" spans="1:4" ht="15.75" customHeight="1" x14ac:dyDescent="0.25">
      <c r="A512" s="119">
        <v>13</v>
      </c>
      <c r="B512" s="120">
        <f t="shared" si="18"/>
        <v>1.1818181818181817</v>
      </c>
      <c r="C512" s="119">
        <f t="shared" si="19"/>
        <v>11.818181818181817</v>
      </c>
      <c r="D512" s="126"/>
    </row>
    <row r="513" spans="1:4" ht="15.75" customHeight="1" x14ac:dyDescent="0.25">
      <c r="A513" s="119">
        <v>13.01</v>
      </c>
      <c r="B513" s="120">
        <f t="shared" si="18"/>
        <v>1.1827272727272726</v>
      </c>
      <c r="C513" s="119">
        <f t="shared" si="19"/>
        <v>11.827272727272726</v>
      </c>
      <c r="D513" s="126"/>
    </row>
    <row r="514" spans="1:4" ht="15.75" customHeight="1" x14ac:dyDescent="0.25">
      <c r="A514" s="119">
        <v>13.02</v>
      </c>
      <c r="B514" s="120">
        <f t="shared" si="18"/>
        <v>1.1836363636363634</v>
      </c>
      <c r="C514" s="119">
        <f t="shared" si="19"/>
        <v>11.836363636363634</v>
      </c>
      <c r="D514" s="126"/>
    </row>
    <row r="515" spans="1:4" ht="15.75" customHeight="1" x14ac:dyDescent="0.25">
      <c r="A515" s="119">
        <v>13.03</v>
      </c>
      <c r="B515" s="120">
        <f t="shared" si="18"/>
        <v>1.1839999999999999</v>
      </c>
      <c r="C515" s="119">
        <v>11.84</v>
      </c>
      <c r="D515" s="126"/>
    </row>
    <row r="516" spans="1:4" ht="15.75" customHeight="1" x14ac:dyDescent="0.25">
      <c r="A516" s="119">
        <v>13.04</v>
      </c>
      <c r="B516" s="120">
        <f t="shared" si="18"/>
        <v>1.1854545454545453</v>
      </c>
      <c r="C516" s="119">
        <f t="shared" ref="C516:C525" si="20">+A516/1.1</f>
        <v>11.854545454545454</v>
      </c>
      <c r="D516" s="126"/>
    </row>
    <row r="517" spans="1:4" ht="15.75" customHeight="1" x14ac:dyDescent="0.25">
      <c r="A517" s="119">
        <v>13.05</v>
      </c>
      <c r="B517" s="120">
        <f t="shared" si="18"/>
        <v>1.1863636363636363</v>
      </c>
      <c r="C517" s="119">
        <f t="shared" si="20"/>
        <v>11.863636363636363</v>
      </c>
      <c r="D517" s="126"/>
    </row>
    <row r="518" spans="1:4" ht="15.75" customHeight="1" x14ac:dyDescent="0.25">
      <c r="A518" s="119">
        <v>13.06</v>
      </c>
      <c r="B518" s="120">
        <f t="shared" si="18"/>
        <v>1.1872727272727273</v>
      </c>
      <c r="C518" s="119">
        <f t="shared" si="20"/>
        <v>11.872727272727273</v>
      </c>
      <c r="D518" s="126"/>
    </row>
    <row r="519" spans="1:4" ht="15.75" customHeight="1" x14ac:dyDescent="0.25">
      <c r="A519" s="119">
        <v>13.07</v>
      </c>
      <c r="B519" s="120">
        <f t="shared" si="18"/>
        <v>1.1881818181818182</v>
      </c>
      <c r="C519" s="119">
        <f t="shared" si="20"/>
        <v>11.881818181818181</v>
      </c>
      <c r="D519" s="126"/>
    </row>
    <row r="520" spans="1:4" ht="15.75" customHeight="1" x14ac:dyDescent="0.25">
      <c r="A520" s="119">
        <v>13.08</v>
      </c>
      <c r="B520" s="120">
        <f t="shared" si="18"/>
        <v>1.1890909090909092</v>
      </c>
      <c r="C520" s="119">
        <f t="shared" si="20"/>
        <v>11.890909090909091</v>
      </c>
      <c r="D520" s="126"/>
    </row>
    <row r="521" spans="1:4" ht="15.75" customHeight="1" x14ac:dyDescent="0.25">
      <c r="A521" s="119">
        <v>13.09</v>
      </c>
      <c r="B521" s="120">
        <f t="shared" si="18"/>
        <v>1.19</v>
      </c>
      <c r="C521" s="119">
        <f t="shared" si="20"/>
        <v>11.899999999999999</v>
      </c>
      <c r="D521" s="126"/>
    </row>
    <row r="522" spans="1:4" ht="15.75" customHeight="1" x14ac:dyDescent="0.25">
      <c r="A522" s="119">
        <v>13.1</v>
      </c>
      <c r="B522" s="120">
        <f t="shared" si="18"/>
        <v>1.1909090909090909</v>
      </c>
      <c r="C522" s="119">
        <f t="shared" si="20"/>
        <v>11.909090909090908</v>
      </c>
      <c r="D522" s="126"/>
    </row>
    <row r="523" spans="1:4" ht="15.75" customHeight="1" x14ac:dyDescent="0.25">
      <c r="A523" s="119">
        <v>13.11</v>
      </c>
      <c r="B523" s="120">
        <f t="shared" si="18"/>
        <v>1.1918181818181817</v>
      </c>
      <c r="C523" s="119">
        <f t="shared" si="20"/>
        <v>11.918181818181816</v>
      </c>
      <c r="D523" s="126"/>
    </row>
    <row r="524" spans="1:4" ht="15.75" customHeight="1" x14ac:dyDescent="0.25">
      <c r="A524" s="119">
        <v>13.12</v>
      </c>
      <c r="B524" s="120">
        <f t="shared" si="18"/>
        <v>1.1927272727272726</v>
      </c>
      <c r="C524" s="119">
        <f t="shared" si="20"/>
        <v>11.927272727272726</v>
      </c>
      <c r="D524" s="126"/>
    </row>
    <row r="525" spans="1:4" ht="15.75" customHeight="1" x14ac:dyDescent="0.25">
      <c r="A525" s="119">
        <v>13.13</v>
      </c>
      <c r="B525" s="120">
        <f t="shared" si="18"/>
        <v>1.1936363636363636</v>
      </c>
      <c r="C525" s="119">
        <f t="shared" si="20"/>
        <v>11.936363636363636</v>
      </c>
      <c r="D525" s="126"/>
    </row>
    <row r="526" spans="1:4" ht="15.75" customHeight="1" x14ac:dyDescent="0.25">
      <c r="A526" s="119">
        <v>13.14</v>
      </c>
      <c r="B526" s="120">
        <f t="shared" si="18"/>
        <v>1.194</v>
      </c>
      <c r="C526" s="119">
        <v>11.94</v>
      </c>
      <c r="D526" s="126"/>
    </row>
    <row r="527" spans="1:4" ht="15.75" customHeight="1" x14ac:dyDescent="0.25">
      <c r="A527" s="119">
        <v>13.15</v>
      </c>
      <c r="B527" s="120">
        <f t="shared" si="18"/>
        <v>1.1954545454545453</v>
      </c>
      <c r="C527" s="119">
        <f t="shared" ref="C527:C536" si="21">+A527/1.1</f>
        <v>11.954545454545453</v>
      </c>
      <c r="D527" s="126"/>
    </row>
    <row r="528" spans="1:4" ht="15.75" customHeight="1" x14ac:dyDescent="0.25">
      <c r="A528" s="119">
        <v>13.16</v>
      </c>
      <c r="B528" s="120">
        <f t="shared" si="18"/>
        <v>1.1963636363636363</v>
      </c>
      <c r="C528" s="119">
        <f t="shared" si="21"/>
        <v>11.963636363636363</v>
      </c>
      <c r="D528" s="126"/>
    </row>
    <row r="529" spans="1:4" ht="15.75" customHeight="1" x14ac:dyDescent="0.25">
      <c r="A529" s="119">
        <v>13.17</v>
      </c>
      <c r="B529" s="120">
        <f t="shared" si="18"/>
        <v>1.197272727272727</v>
      </c>
      <c r="C529" s="119">
        <f t="shared" si="21"/>
        <v>11.972727272727271</v>
      </c>
      <c r="D529" s="126"/>
    </row>
    <row r="530" spans="1:4" ht="15.75" customHeight="1" x14ac:dyDescent="0.25">
      <c r="A530" s="119">
        <v>13.18</v>
      </c>
      <c r="B530" s="120">
        <f t="shared" si="18"/>
        <v>1.198181818181818</v>
      </c>
      <c r="C530" s="119">
        <f t="shared" si="21"/>
        <v>11.981818181818181</v>
      </c>
      <c r="D530" s="126"/>
    </row>
    <row r="531" spans="1:4" ht="15.75" customHeight="1" x14ac:dyDescent="0.25">
      <c r="A531" s="119">
        <v>13.19</v>
      </c>
      <c r="B531" s="120">
        <f t="shared" si="18"/>
        <v>1.1990909090909092</v>
      </c>
      <c r="C531" s="119">
        <f t="shared" si="21"/>
        <v>11.99090909090909</v>
      </c>
      <c r="D531" s="126"/>
    </row>
    <row r="532" spans="1:4" ht="15.75" customHeight="1" x14ac:dyDescent="0.25">
      <c r="A532" s="119">
        <v>13.2</v>
      </c>
      <c r="B532" s="120">
        <f t="shared" si="18"/>
        <v>1.2</v>
      </c>
      <c r="C532" s="119">
        <f t="shared" si="21"/>
        <v>11.999999999999998</v>
      </c>
      <c r="D532" s="126"/>
    </row>
    <row r="533" spans="1:4" ht="15.75" customHeight="1" x14ac:dyDescent="0.25">
      <c r="A533" s="119">
        <v>13.21</v>
      </c>
      <c r="B533" s="120">
        <f t="shared" si="18"/>
        <v>1.2009090909090911</v>
      </c>
      <c r="C533" s="119">
        <f t="shared" si="21"/>
        <v>12.00909090909091</v>
      </c>
      <c r="D533" s="126"/>
    </row>
    <row r="534" spans="1:4" ht="15.75" customHeight="1" x14ac:dyDescent="0.25">
      <c r="A534" s="119">
        <v>13.22</v>
      </c>
      <c r="B534" s="120">
        <f t="shared" si="18"/>
        <v>1.2018181818181819</v>
      </c>
      <c r="C534" s="119">
        <f t="shared" si="21"/>
        <v>12.018181818181818</v>
      </c>
      <c r="D534" s="126"/>
    </row>
    <row r="535" spans="1:4" ht="15.75" customHeight="1" x14ac:dyDescent="0.25">
      <c r="A535" s="119">
        <v>13.23</v>
      </c>
      <c r="B535" s="120">
        <f t="shared" si="18"/>
        <v>1.2027272727272729</v>
      </c>
      <c r="C535" s="119">
        <f t="shared" si="21"/>
        <v>12.027272727272727</v>
      </c>
      <c r="D535" s="126"/>
    </row>
    <row r="536" spans="1:4" ht="15.75" customHeight="1" x14ac:dyDescent="0.25">
      <c r="A536" s="119">
        <v>13.24</v>
      </c>
      <c r="B536" s="120">
        <f t="shared" si="18"/>
        <v>1.2036363636363636</v>
      </c>
      <c r="C536" s="119">
        <f t="shared" si="21"/>
        <v>12.036363636363635</v>
      </c>
      <c r="D536" s="126"/>
    </row>
    <row r="537" spans="1:4" ht="15.75" customHeight="1" x14ac:dyDescent="0.25">
      <c r="A537" s="119">
        <v>13.25</v>
      </c>
      <c r="B537" s="120">
        <f t="shared" si="18"/>
        <v>1.204</v>
      </c>
      <c r="C537" s="119">
        <v>12.04</v>
      </c>
      <c r="D537" s="126"/>
    </row>
    <row r="538" spans="1:4" ht="15.75" customHeight="1" x14ac:dyDescent="0.25">
      <c r="A538" s="119">
        <v>13.26</v>
      </c>
      <c r="B538" s="120">
        <f t="shared" si="18"/>
        <v>1.2054545454545453</v>
      </c>
      <c r="C538" s="119">
        <f t="shared" ref="C538:C547" si="22">+A538/1.1</f>
        <v>12.054545454545453</v>
      </c>
      <c r="D538" s="126"/>
    </row>
    <row r="539" spans="1:4" ht="15.75" customHeight="1" x14ac:dyDescent="0.25">
      <c r="A539" s="119">
        <v>13.27</v>
      </c>
      <c r="B539" s="120">
        <f t="shared" si="18"/>
        <v>1.2063636363636363</v>
      </c>
      <c r="C539" s="119">
        <f t="shared" si="22"/>
        <v>12.063636363636363</v>
      </c>
      <c r="D539" s="126"/>
    </row>
    <row r="540" spans="1:4" ht="15.75" customHeight="1" x14ac:dyDescent="0.25">
      <c r="A540" s="119">
        <v>13.28</v>
      </c>
      <c r="B540" s="120">
        <f t="shared" si="18"/>
        <v>1.2072727272727271</v>
      </c>
      <c r="C540" s="119">
        <f t="shared" si="22"/>
        <v>12.072727272727271</v>
      </c>
      <c r="D540" s="126"/>
    </row>
    <row r="541" spans="1:4" ht="15.75" customHeight="1" x14ac:dyDescent="0.25">
      <c r="A541" s="119">
        <v>13.29</v>
      </c>
      <c r="B541" s="120">
        <f t="shared" si="18"/>
        <v>1.208181818181818</v>
      </c>
      <c r="C541" s="119">
        <f t="shared" si="22"/>
        <v>12.08181818181818</v>
      </c>
      <c r="D541" s="126"/>
    </row>
    <row r="542" spans="1:4" ht="15.75" customHeight="1" x14ac:dyDescent="0.25">
      <c r="A542" s="119">
        <v>13.3</v>
      </c>
      <c r="B542" s="120">
        <f t="shared" si="18"/>
        <v>1.209090909090909</v>
      </c>
      <c r="C542" s="119">
        <f t="shared" si="22"/>
        <v>12.09090909090909</v>
      </c>
      <c r="D542" s="126"/>
    </row>
    <row r="543" spans="1:4" ht="15.75" customHeight="1" x14ac:dyDescent="0.25">
      <c r="A543" s="119">
        <v>13.31</v>
      </c>
      <c r="B543" s="120">
        <f t="shared" si="18"/>
        <v>1.21</v>
      </c>
      <c r="C543" s="119">
        <f t="shared" si="22"/>
        <v>12.1</v>
      </c>
      <c r="D543" s="126"/>
    </row>
    <row r="544" spans="1:4" ht="15.75" customHeight="1" x14ac:dyDescent="0.25">
      <c r="A544" s="119">
        <v>13.32</v>
      </c>
      <c r="B544" s="120">
        <f t="shared" si="18"/>
        <v>1.2109090909090909</v>
      </c>
      <c r="C544" s="119">
        <f t="shared" si="22"/>
        <v>12.109090909090908</v>
      </c>
      <c r="D544" s="126"/>
    </row>
    <row r="545" spans="1:4" ht="15.75" customHeight="1" x14ac:dyDescent="0.25">
      <c r="A545" s="119">
        <v>13.33</v>
      </c>
      <c r="B545" s="120">
        <f t="shared" si="18"/>
        <v>1.2118181818181819</v>
      </c>
      <c r="C545" s="119">
        <f t="shared" si="22"/>
        <v>12.118181818181817</v>
      </c>
      <c r="D545" s="126"/>
    </row>
    <row r="546" spans="1:4" ht="15.75" customHeight="1" x14ac:dyDescent="0.25">
      <c r="A546" s="119">
        <v>13.34</v>
      </c>
      <c r="B546" s="120">
        <f t="shared" si="18"/>
        <v>1.2127272727272729</v>
      </c>
      <c r="C546" s="119">
        <f t="shared" si="22"/>
        <v>12.127272727272727</v>
      </c>
      <c r="D546" s="126"/>
    </row>
    <row r="547" spans="1:4" ht="15.75" customHeight="1" x14ac:dyDescent="0.25">
      <c r="A547" s="119">
        <v>13.35</v>
      </c>
      <c r="B547" s="120">
        <f t="shared" si="18"/>
        <v>1.2136363636363636</v>
      </c>
      <c r="C547" s="119">
        <f t="shared" si="22"/>
        <v>12.136363636363635</v>
      </c>
      <c r="D547" s="126"/>
    </row>
    <row r="548" spans="1:4" ht="15.75" customHeight="1" x14ac:dyDescent="0.25">
      <c r="A548" s="119">
        <v>13.36</v>
      </c>
      <c r="B548" s="120">
        <f t="shared" si="18"/>
        <v>1.2140000000000002</v>
      </c>
      <c r="C548" s="119">
        <v>12.14</v>
      </c>
      <c r="D548" s="126"/>
    </row>
    <row r="549" spans="1:4" ht="15.75" customHeight="1" x14ac:dyDescent="0.25">
      <c r="A549" s="119">
        <v>13.37</v>
      </c>
      <c r="B549" s="120">
        <f t="shared" si="18"/>
        <v>1.2154545454545453</v>
      </c>
      <c r="C549" s="119">
        <f t="shared" ref="C549:C558" si="23">+A549/1.1</f>
        <v>12.154545454545453</v>
      </c>
      <c r="D549" s="126"/>
    </row>
    <row r="550" spans="1:4" ht="15.75" customHeight="1" x14ac:dyDescent="0.25">
      <c r="A550" s="119">
        <v>13.38</v>
      </c>
      <c r="B550" s="120">
        <f t="shared" si="18"/>
        <v>1.2163636363636365</v>
      </c>
      <c r="C550" s="119">
        <f t="shared" si="23"/>
        <v>12.163636363636364</v>
      </c>
      <c r="D550" s="126"/>
    </row>
    <row r="551" spans="1:4" ht="15.75" customHeight="1" x14ac:dyDescent="0.25">
      <c r="A551" s="119">
        <v>13.39</v>
      </c>
      <c r="B551" s="120">
        <f t="shared" si="18"/>
        <v>1.2172727272727273</v>
      </c>
      <c r="C551" s="119">
        <f t="shared" si="23"/>
        <v>12.172727272727272</v>
      </c>
      <c r="D551" s="126"/>
    </row>
    <row r="552" spans="1:4" ht="15.75" customHeight="1" x14ac:dyDescent="0.25">
      <c r="A552" s="119">
        <v>13.4</v>
      </c>
      <c r="B552" s="120">
        <f t="shared" si="18"/>
        <v>1.2181818181818183</v>
      </c>
      <c r="C552" s="119">
        <f t="shared" si="23"/>
        <v>12.181818181818182</v>
      </c>
      <c r="D552" s="126"/>
    </row>
    <row r="553" spans="1:4" ht="15.75" customHeight="1" x14ac:dyDescent="0.25">
      <c r="A553" s="119">
        <v>13.41</v>
      </c>
      <c r="B553" s="120">
        <f t="shared" si="18"/>
        <v>1.219090909090909</v>
      </c>
      <c r="C553" s="119">
        <f t="shared" si="23"/>
        <v>12.19090909090909</v>
      </c>
      <c r="D553" s="126"/>
    </row>
    <row r="554" spans="1:4" ht="15.75" customHeight="1" x14ac:dyDescent="0.25">
      <c r="A554" s="119">
        <v>13.42</v>
      </c>
      <c r="B554" s="120">
        <f t="shared" si="18"/>
        <v>1.22</v>
      </c>
      <c r="C554" s="119">
        <f t="shared" si="23"/>
        <v>12.2</v>
      </c>
      <c r="D554" s="126"/>
    </row>
    <row r="555" spans="1:4" ht="15.75" customHeight="1" x14ac:dyDescent="0.25">
      <c r="A555" s="119">
        <v>13.43</v>
      </c>
      <c r="B555" s="120">
        <f t="shared" si="18"/>
        <v>1.2209090909090907</v>
      </c>
      <c r="C555" s="119">
        <f t="shared" si="23"/>
        <v>12.209090909090907</v>
      </c>
      <c r="D555" s="126"/>
    </row>
    <row r="556" spans="1:4" ht="15.75" customHeight="1" x14ac:dyDescent="0.25">
      <c r="A556" s="119">
        <v>13.44</v>
      </c>
      <c r="B556" s="120">
        <f t="shared" si="18"/>
        <v>1.2218181818181817</v>
      </c>
      <c r="C556" s="119">
        <f t="shared" si="23"/>
        <v>12.218181818181817</v>
      </c>
      <c r="D556" s="126"/>
    </row>
    <row r="557" spans="1:4" ht="15.75" customHeight="1" x14ac:dyDescent="0.25">
      <c r="A557" s="119">
        <v>13.45</v>
      </c>
      <c r="B557" s="120">
        <f t="shared" si="18"/>
        <v>1.2227272727272727</v>
      </c>
      <c r="C557" s="119">
        <f t="shared" si="23"/>
        <v>12.227272727272725</v>
      </c>
      <c r="D557" s="126"/>
    </row>
    <row r="558" spans="1:4" ht="15.75" customHeight="1" x14ac:dyDescent="0.25">
      <c r="A558" s="119">
        <v>13.46</v>
      </c>
      <c r="B558" s="120">
        <f t="shared" si="18"/>
        <v>1.2236363636363636</v>
      </c>
      <c r="C558" s="119">
        <f t="shared" si="23"/>
        <v>12.236363636363636</v>
      </c>
      <c r="D558" s="126"/>
    </row>
    <row r="559" spans="1:4" ht="15.75" customHeight="1" x14ac:dyDescent="0.25">
      <c r="A559" s="119">
        <v>13.47</v>
      </c>
      <c r="B559" s="120">
        <f t="shared" si="18"/>
        <v>1.2240000000000002</v>
      </c>
      <c r="C559" s="119">
        <v>12.24</v>
      </c>
      <c r="D559" s="126"/>
    </row>
    <row r="560" spans="1:4" ht="15.75" customHeight="1" x14ac:dyDescent="0.25">
      <c r="A560" s="119">
        <v>13.48</v>
      </c>
      <c r="B560" s="120">
        <f t="shared" ref="B560:B623" si="24">+C560*0.1</f>
        <v>1.2254545454545456</v>
      </c>
      <c r="C560" s="119">
        <f t="shared" ref="C560:C569" si="25">+A560/1.1</f>
        <v>12.254545454545454</v>
      </c>
      <c r="D560" s="126"/>
    </row>
    <row r="561" spans="1:4" ht="15.75" customHeight="1" x14ac:dyDescent="0.25">
      <c r="A561" s="119">
        <v>13.49</v>
      </c>
      <c r="B561" s="120">
        <f t="shared" si="24"/>
        <v>1.2263636363636365</v>
      </c>
      <c r="C561" s="119">
        <f t="shared" si="25"/>
        <v>12.263636363636364</v>
      </c>
      <c r="D561" s="126"/>
    </row>
    <row r="562" spans="1:4" ht="15.75" customHeight="1" x14ac:dyDescent="0.25">
      <c r="A562" s="119">
        <v>13.5</v>
      </c>
      <c r="B562" s="120">
        <f t="shared" si="24"/>
        <v>1.2272727272727273</v>
      </c>
      <c r="C562" s="119">
        <f t="shared" si="25"/>
        <v>12.272727272727272</v>
      </c>
      <c r="D562" s="126"/>
    </row>
    <row r="563" spans="1:4" ht="15.75" customHeight="1" x14ac:dyDescent="0.25">
      <c r="A563" s="119">
        <v>13.51</v>
      </c>
      <c r="B563" s="120">
        <f t="shared" si="24"/>
        <v>1.2281818181818183</v>
      </c>
      <c r="C563" s="119">
        <f t="shared" si="25"/>
        <v>12.281818181818181</v>
      </c>
      <c r="D563" s="126"/>
    </row>
    <row r="564" spans="1:4" ht="15.75" customHeight="1" x14ac:dyDescent="0.25">
      <c r="A564" s="119">
        <v>13.52</v>
      </c>
      <c r="B564" s="120">
        <f t="shared" si="24"/>
        <v>1.229090909090909</v>
      </c>
      <c r="C564" s="119">
        <f t="shared" si="25"/>
        <v>12.290909090909089</v>
      </c>
      <c r="D564" s="126"/>
    </row>
    <row r="565" spans="1:4" ht="15.75" customHeight="1" x14ac:dyDescent="0.25">
      <c r="A565" s="119">
        <v>13.53</v>
      </c>
      <c r="B565" s="120">
        <f t="shared" si="24"/>
        <v>1.23</v>
      </c>
      <c r="C565" s="119">
        <f t="shared" si="25"/>
        <v>12.299999999999999</v>
      </c>
      <c r="D565" s="126"/>
    </row>
    <row r="566" spans="1:4" ht="15.75" customHeight="1" x14ac:dyDescent="0.25">
      <c r="A566" s="119">
        <v>13.54</v>
      </c>
      <c r="B566" s="120">
        <f t="shared" si="24"/>
        <v>1.2309090909090907</v>
      </c>
      <c r="C566" s="119">
        <f t="shared" si="25"/>
        <v>12.309090909090907</v>
      </c>
      <c r="D566" s="126"/>
    </row>
    <row r="567" spans="1:4" ht="15.75" customHeight="1" x14ac:dyDescent="0.25">
      <c r="A567" s="119">
        <v>13.55</v>
      </c>
      <c r="B567" s="120">
        <f t="shared" si="24"/>
        <v>1.2318181818181819</v>
      </c>
      <c r="C567" s="119">
        <f t="shared" si="25"/>
        <v>12.318181818181818</v>
      </c>
      <c r="D567" s="126"/>
    </row>
    <row r="568" spans="1:4" ht="15.75" customHeight="1" x14ac:dyDescent="0.25">
      <c r="A568" s="119">
        <v>13.56</v>
      </c>
      <c r="B568" s="120">
        <f t="shared" si="24"/>
        <v>1.2327272727272727</v>
      </c>
      <c r="C568" s="119">
        <f t="shared" si="25"/>
        <v>12.327272727272726</v>
      </c>
      <c r="D568" s="126"/>
    </row>
    <row r="569" spans="1:4" ht="15.75" customHeight="1" x14ac:dyDescent="0.25">
      <c r="A569" s="119">
        <v>13.57</v>
      </c>
      <c r="B569" s="120">
        <f t="shared" si="24"/>
        <v>1.2336363636363636</v>
      </c>
      <c r="C569" s="119">
        <f t="shared" si="25"/>
        <v>12.336363636363636</v>
      </c>
      <c r="D569" s="126"/>
    </row>
    <row r="570" spans="1:4" ht="15.75" customHeight="1" x14ac:dyDescent="0.25">
      <c r="A570" s="119">
        <v>13.58</v>
      </c>
      <c r="B570" s="120">
        <f t="shared" si="24"/>
        <v>1.234</v>
      </c>
      <c r="C570" s="119">
        <v>12.34</v>
      </c>
      <c r="D570" s="126"/>
    </row>
    <row r="571" spans="1:4" ht="15.75" customHeight="1" x14ac:dyDescent="0.25">
      <c r="A571" s="119">
        <v>13.59</v>
      </c>
      <c r="B571" s="120">
        <f t="shared" si="24"/>
        <v>1.2354545454545454</v>
      </c>
      <c r="C571" s="119">
        <f t="shared" ref="C571:C580" si="26">+A571/1.1</f>
        <v>12.354545454545454</v>
      </c>
      <c r="D571" s="126"/>
    </row>
    <row r="572" spans="1:4" ht="15.75" customHeight="1" x14ac:dyDescent="0.25">
      <c r="A572" s="119">
        <v>13.6</v>
      </c>
      <c r="B572" s="120">
        <f t="shared" si="24"/>
        <v>1.2363636363636363</v>
      </c>
      <c r="C572" s="119">
        <f t="shared" si="26"/>
        <v>12.363636363636362</v>
      </c>
      <c r="D572" s="126"/>
    </row>
    <row r="573" spans="1:4" ht="15.75" customHeight="1" x14ac:dyDescent="0.25">
      <c r="A573" s="119">
        <v>13.61</v>
      </c>
      <c r="B573" s="120">
        <f t="shared" si="24"/>
        <v>1.2372727272727273</v>
      </c>
      <c r="C573" s="119">
        <f t="shared" si="26"/>
        <v>12.372727272727271</v>
      </c>
      <c r="D573" s="126"/>
    </row>
    <row r="574" spans="1:4" ht="15.75" customHeight="1" x14ac:dyDescent="0.25">
      <c r="A574" s="119">
        <v>13.62</v>
      </c>
      <c r="B574" s="120">
        <f t="shared" si="24"/>
        <v>1.2381818181818183</v>
      </c>
      <c r="C574" s="119">
        <f t="shared" si="26"/>
        <v>12.381818181818181</v>
      </c>
      <c r="D574" s="126"/>
    </row>
    <row r="575" spans="1:4" ht="15.75" customHeight="1" x14ac:dyDescent="0.25">
      <c r="A575" s="119">
        <v>13.63</v>
      </c>
      <c r="B575" s="120">
        <f t="shared" si="24"/>
        <v>1.2390909090909092</v>
      </c>
      <c r="C575" s="119">
        <f t="shared" si="26"/>
        <v>12.390909090909091</v>
      </c>
      <c r="D575" s="126"/>
    </row>
    <row r="576" spans="1:4" ht="15.75" customHeight="1" x14ac:dyDescent="0.25">
      <c r="A576" s="119">
        <v>13.64</v>
      </c>
      <c r="B576" s="120">
        <f t="shared" si="24"/>
        <v>1.2400000000000002</v>
      </c>
      <c r="C576" s="119">
        <f t="shared" si="26"/>
        <v>12.4</v>
      </c>
      <c r="D576" s="126"/>
    </row>
    <row r="577" spans="1:4" ht="15.75" customHeight="1" x14ac:dyDescent="0.25">
      <c r="A577" s="119">
        <v>13.65</v>
      </c>
      <c r="B577" s="120">
        <f t="shared" si="24"/>
        <v>1.240909090909091</v>
      </c>
      <c r="C577" s="119">
        <f t="shared" si="26"/>
        <v>12.409090909090908</v>
      </c>
      <c r="D577" s="126"/>
    </row>
    <row r="578" spans="1:4" ht="15.75" customHeight="1" x14ac:dyDescent="0.25">
      <c r="A578" s="119">
        <v>13.66</v>
      </c>
      <c r="B578" s="120">
        <f t="shared" si="24"/>
        <v>1.2418181818181819</v>
      </c>
      <c r="C578" s="119">
        <f t="shared" si="26"/>
        <v>12.418181818181818</v>
      </c>
      <c r="D578" s="126"/>
    </row>
    <row r="579" spans="1:4" ht="15.75" customHeight="1" x14ac:dyDescent="0.25">
      <c r="A579" s="119">
        <v>13.67</v>
      </c>
      <c r="B579" s="120">
        <f t="shared" si="24"/>
        <v>1.2427272727272727</v>
      </c>
      <c r="C579" s="119">
        <f t="shared" si="26"/>
        <v>12.427272727272726</v>
      </c>
      <c r="D579" s="126"/>
    </row>
    <row r="580" spans="1:4" ht="15.75" customHeight="1" x14ac:dyDescent="0.25">
      <c r="A580" s="119">
        <v>13.68</v>
      </c>
      <c r="B580" s="120">
        <f t="shared" si="24"/>
        <v>1.2436363636363637</v>
      </c>
      <c r="C580" s="119">
        <f t="shared" si="26"/>
        <v>12.436363636363636</v>
      </c>
      <c r="D580" s="126"/>
    </row>
    <row r="581" spans="1:4" ht="15.75" customHeight="1" x14ac:dyDescent="0.25">
      <c r="A581" s="119">
        <v>13.69</v>
      </c>
      <c r="B581" s="120">
        <f t="shared" si="24"/>
        <v>1.244</v>
      </c>
      <c r="C581" s="119">
        <v>12.44</v>
      </c>
      <c r="D581" s="126"/>
    </row>
    <row r="582" spans="1:4" ht="15.75" customHeight="1" x14ac:dyDescent="0.25">
      <c r="A582" s="119">
        <v>13.7</v>
      </c>
      <c r="B582" s="120">
        <f t="shared" si="24"/>
        <v>1.2454545454545454</v>
      </c>
      <c r="C582" s="119">
        <f t="shared" ref="C582:C591" si="27">+A582/1.1</f>
        <v>12.454545454545453</v>
      </c>
      <c r="D582" s="126"/>
    </row>
    <row r="583" spans="1:4" ht="15.75" customHeight="1" x14ac:dyDescent="0.25">
      <c r="A583" s="119">
        <v>13.71</v>
      </c>
      <c r="B583" s="120">
        <f t="shared" si="24"/>
        <v>1.2463636363636363</v>
      </c>
      <c r="C583" s="119">
        <f t="shared" si="27"/>
        <v>12.463636363636363</v>
      </c>
      <c r="D583" s="126"/>
    </row>
    <row r="584" spans="1:4" ht="15.75" customHeight="1" x14ac:dyDescent="0.25">
      <c r="A584" s="119">
        <v>13.72</v>
      </c>
      <c r="B584" s="120">
        <f t="shared" si="24"/>
        <v>1.2472727272727273</v>
      </c>
      <c r="C584" s="119">
        <f t="shared" si="27"/>
        <v>12.472727272727273</v>
      </c>
      <c r="D584" s="126"/>
    </row>
    <row r="585" spans="1:4" ht="15.75" customHeight="1" x14ac:dyDescent="0.25">
      <c r="A585" s="119">
        <v>13.73</v>
      </c>
      <c r="B585" s="120">
        <f t="shared" si="24"/>
        <v>1.2481818181818181</v>
      </c>
      <c r="C585" s="119">
        <f t="shared" si="27"/>
        <v>12.481818181818181</v>
      </c>
      <c r="D585" s="126"/>
    </row>
    <row r="586" spans="1:4" ht="15.75" customHeight="1" x14ac:dyDescent="0.25">
      <c r="A586" s="119">
        <v>13.74</v>
      </c>
      <c r="B586" s="120">
        <f t="shared" si="24"/>
        <v>1.249090909090909</v>
      </c>
      <c r="C586" s="119">
        <f t="shared" si="27"/>
        <v>12.49090909090909</v>
      </c>
      <c r="D586" s="126"/>
    </row>
    <row r="587" spans="1:4" ht="15.75" customHeight="1" x14ac:dyDescent="0.25">
      <c r="A587" s="119">
        <v>13.75</v>
      </c>
      <c r="B587" s="120">
        <f t="shared" si="24"/>
        <v>1.25</v>
      </c>
      <c r="C587" s="119">
        <f t="shared" si="27"/>
        <v>12.499999999999998</v>
      </c>
      <c r="D587" s="126"/>
    </row>
    <row r="588" spans="1:4" ht="15.75" customHeight="1" x14ac:dyDescent="0.25">
      <c r="A588" s="119">
        <v>13.76</v>
      </c>
      <c r="B588" s="120">
        <f t="shared" si="24"/>
        <v>1.250909090909091</v>
      </c>
      <c r="C588" s="119">
        <f t="shared" si="27"/>
        <v>12.509090909090908</v>
      </c>
      <c r="D588" s="126"/>
    </row>
    <row r="589" spans="1:4" ht="15.75" customHeight="1" x14ac:dyDescent="0.25">
      <c r="A589" s="119">
        <v>13.7699999999999</v>
      </c>
      <c r="B589" s="120">
        <f t="shared" si="24"/>
        <v>1.2518181818181728</v>
      </c>
      <c r="C589" s="119">
        <f t="shared" si="27"/>
        <v>12.518181818181727</v>
      </c>
      <c r="D589" s="126"/>
    </row>
    <row r="590" spans="1:4" ht="15.75" customHeight="1" x14ac:dyDescent="0.25">
      <c r="A590" s="119">
        <v>13.78</v>
      </c>
      <c r="B590" s="120">
        <f t="shared" si="24"/>
        <v>1.2527272727272727</v>
      </c>
      <c r="C590" s="119">
        <f t="shared" si="27"/>
        <v>12.527272727272726</v>
      </c>
      <c r="D590" s="126"/>
    </row>
    <row r="591" spans="1:4" ht="15.75" customHeight="1" x14ac:dyDescent="0.25">
      <c r="A591" s="119">
        <v>13.79</v>
      </c>
      <c r="B591" s="120">
        <f t="shared" si="24"/>
        <v>1.2536363636363637</v>
      </c>
      <c r="C591" s="119">
        <f t="shared" si="27"/>
        <v>12.536363636363635</v>
      </c>
      <c r="D591" s="126"/>
    </row>
    <row r="592" spans="1:4" ht="15.75" customHeight="1" x14ac:dyDescent="0.25">
      <c r="A592" s="119">
        <v>13.8</v>
      </c>
      <c r="B592" s="120">
        <f t="shared" si="24"/>
        <v>1.254</v>
      </c>
      <c r="C592" s="119">
        <v>12.54</v>
      </c>
      <c r="D592" s="126"/>
    </row>
    <row r="593" spans="1:4" ht="15.75" customHeight="1" x14ac:dyDescent="0.25">
      <c r="A593" s="119">
        <v>13.81</v>
      </c>
      <c r="B593" s="120">
        <f t="shared" si="24"/>
        <v>1.2554545454545456</v>
      </c>
      <c r="C593" s="119">
        <f t="shared" ref="C593:C624" si="28">+A593/1.1</f>
        <v>12.554545454545455</v>
      </c>
      <c r="D593" s="126"/>
    </row>
    <row r="594" spans="1:4" ht="15.75" customHeight="1" x14ac:dyDescent="0.25">
      <c r="A594" s="119">
        <v>13.82</v>
      </c>
      <c r="B594" s="120">
        <f t="shared" si="24"/>
        <v>1.2563636363636363</v>
      </c>
      <c r="C594" s="119">
        <f t="shared" si="28"/>
        <v>12.563636363636363</v>
      </c>
      <c r="D594" s="126"/>
    </row>
    <row r="595" spans="1:4" ht="15.75" customHeight="1" x14ac:dyDescent="0.25">
      <c r="A595" s="119">
        <v>13.83</v>
      </c>
      <c r="B595" s="120">
        <f t="shared" si="24"/>
        <v>1.2572727272727273</v>
      </c>
      <c r="C595" s="119">
        <f t="shared" si="28"/>
        <v>12.572727272727272</v>
      </c>
      <c r="D595" s="126"/>
    </row>
    <row r="596" spans="1:4" ht="15.75" customHeight="1" x14ac:dyDescent="0.25">
      <c r="A596" s="119">
        <v>13.84</v>
      </c>
      <c r="B596" s="120">
        <f t="shared" si="24"/>
        <v>1.2581818181818181</v>
      </c>
      <c r="C596" s="119">
        <f t="shared" si="28"/>
        <v>12.58181818181818</v>
      </c>
      <c r="D596" s="126"/>
    </row>
    <row r="597" spans="1:4" ht="15.75" customHeight="1" x14ac:dyDescent="0.25">
      <c r="A597" s="119">
        <v>13.85</v>
      </c>
      <c r="B597" s="120">
        <f t="shared" si="24"/>
        <v>1.259090909090909</v>
      </c>
      <c r="C597" s="119">
        <f t="shared" si="28"/>
        <v>12.59090909090909</v>
      </c>
      <c r="D597" s="126"/>
    </row>
    <row r="598" spans="1:4" ht="15.75" customHeight="1" x14ac:dyDescent="0.25">
      <c r="A598" s="119">
        <v>13.86</v>
      </c>
      <c r="B598" s="120">
        <f t="shared" si="24"/>
        <v>1.2599999999999998</v>
      </c>
      <c r="C598" s="119">
        <f t="shared" si="28"/>
        <v>12.599999999999998</v>
      </c>
      <c r="D598" s="126"/>
    </row>
    <row r="599" spans="1:4" ht="15.75" customHeight="1" x14ac:dyDescent="0.25">
      <c r="A599" s="119">
        <v>13.87</v>
      </c>
      <c r="B599" s="120">
        <f t="shared" si="24"/>
        <v>1.2609090909090908</v>
      </c>
      <c r="C599" s="119">
        <f t="shared" si="28"/>
        <v>12.609090909090908</v>
      </c>
      <c r="D599" s="126"/>
    </row>
    <row r="600" spans="1:4" ht="15.75" customHeight="1" x14ac:dyDescent="0.25">
      <c r="A600" s="119">
        <v>13.88</v>
      </c>
      <c r="B600" s="120">
        <f t="shared" si="24"/>
        <v>1.2618181818181817</v>
      </c>
      <c r="C600" s="119">
        <f t="shared" si="28"/>
        <v>12.618181818181817</v>
      </c>
      <c r="D600" s="126"/>
    </row>
    <row r="601" spans="1:4" ht="15.75" customHeight="1" x14ac:dyDescent="0.25">
      <c r="A601" s="119">
        <v>13.89</v>
      </c>
      <c r="B601" s="120">
        <f t="shared" si="24"/>
        <v>1.2627272727272727</v>
      </c>
      <c r="C601" s="119">
        <f t="shared" si="28"/>
        <v>12.627272727272727</v>
      </c>
      <c r="D601" s="126"/>
    </row>
    <row r="602" spans="1:4" ht="15.75" customHeight="1" x14ac:dyDescent="0.25">
      <c r="A602" s="119">
        <v>13.9</v>
      </c>
      <c r="B602" s="120">
        <f t="shared" si="24"/>
        <v>1.2636363636363637</v>
      </c>
      <c r="C602" s="119">
        <f t="shared" si="28"/>
        <v>12.636363636363635</v>
      </c>
      <c r="D602" s="126"/>
    </row>
    <row r="603" spans="1:4" ht="15.75" customHeight="1" x14ac:dyDescent="0.25">
      <c r="A603" s="119">
        <v>13.91</v>
      </c>
      <c r="B603" s="120">
        <f t="shared" si="24"/>
        <v>1.2645454545454546</v>
      </c>
      <c r="C603" s="119">
        <f t="shared" si="28"/>
        <v>12.645454545454545</v>
      </c>
      <c r="D603" s="126"/>
    </row>
    <row r="604" spans="1:4" ht="15.75" customHeight="1" x14ac:dyDescent="0.25">
      <c r="A604" s="119">
        <v>13.92</v>
      </c>
      <c r="B604" s="120">
        <f t="shared" si="24"/>
        <v>1.2654545454545456</v>
      </c>
      <c r="C604" s="119">
        <f t="shared" si="28"/>
        <v>12.654545454545454</v>
      </c>
      <c r="D604" s="126"/>
    </row>
    <row r="605" spans="1:4" ht="15.75" customHeight="1" x14ac:dyDescent="0.25">
      <c r="A605" s="119">
        <v>13.9299999999999</v>
      </c>
      <c r="B605" s="120">
        <f t="shared" si="24"/>
        <v>1.2663636363636273</v>
      </c>
      <c r="C605" s="119">
        <f t="shared" si="28"/>
        <v>12.663636363636272</v>
      </c>
      <c r="D605" s="126"/>
    </row>
    <row r="606" spans="1:4" ht="15.75" customHeight="1" x14ac:dyDescent="0.25">
      <c r="A606" s="119">
        <v>13.94</v>
      </c>
      <c r="B606" s="120">
        <f t="shared" si="24"/>
        <v>1.2672727272727273</v>
      </c>
      <c r="C606" s="119">
        <f t="shared" si="28"/>
        <v>12.672727272727272</v>
      </c>
      <c r="D606" s="126"/>
    </row>
    <row r="607" spans="1:4" ht="15.75" customHeight="1" x14ac:dyDescent="0.25">
      <c r="A607" s="119">
        <v>13.95</v>
      </c>
      <c r="B607" s="120">
        <f t="shared" si="24"/>
        <v>1.2681818181818181</v>
      </c>
      <c r="C607" s="119">
        <f t="shared" si="28"/>
        <v>12.68181818181818</v>
      </c>
      <c r="D607" s="126"/>
    </row>
    <row r="608" spans="1:4" ht="15.75" customHeight="1" x14ac:dyDescent="0.25">
      <c r="A608" s="119">
        <v>13.96</v>
      </c>
      <c r="B608" s="120">
        <f t="shared" si="24"/>
        <v>1.2690909090909093</v>
      </c>
      <c r="C608" s="119">
        <f t="shared" si="28"/>
        <v>12.690909090909091</v>
      </c>
      <c r="D608" s="126"/>
    </row>
    <row r="609" spans="1:4" ht="15.75" customHeight="1" x14ac:dyDescent="0.25">
      <c r="A609" s="119">
        <v>13.97</v>
      </c>
      <c r="B609" s="120">
        <f t="shared" si="24"/>
        <v>1.27</v>
      </c>
      <c r="C609" s="119">
        <f t="shared" si="28"/>
        <v>12.7</v>
      </c>
      <c r="D609" s="126"/>
    </row>
    <row r="610" spans="1:4" ht="15.75" customHeight="1" x14ac:dyDescent="0.25">
      <c r="A610" s="119">
        <v>13.98</v>
      </c>
      <c r="B610" s="120">
        <f t="shared" si="24"/>
        <v>1.270909090909091</v>
      </c>
      <c r="C610" s="119">
        <f t="shared" si="28"/>
        <v>12.709090909090909</v>
      </c>
      <c r="D610" s="126"/>
    </row>
    <row r="611" spans="1:4" ht="15.75" customHeight="1" x14ac:dyDescent="0.25">
      <c r="A611" s="119">
        <v>13.99</v>
      </c>
      <c r="B611" s="120">
        <f t="shared" si="24"/>
        <v>1.2718181818181817</v>
      </c>
      <c r="C611" s="119">
        <f t="shared" si="28"/>
        <v>12.718181818181817</v>
      </c>
      <c r="D611" s="126"/>
    </row>
    <row r="612" spans="1:4" ht="15.75" customHeight="1" x14ac:dyDescent="0.25">
      <c r="A612" s="119">
        <v>14</v>
      </c>
      <c r="B612" s="120">
        <f t="shared" si="24"/>
        <v>1.2727272727272727</v>
      </c>
      <c r="C612" s="119">
        <f t="shared" si="28"/>
        <v>12.727272727272727</v>
      </c>
      <c r="D612" s="126"/>
    </row>
    <row r="613" spans="1:4" ht="15.75" customHeight="1" x14ac:dyDescent="0.25">
      <c r="A613" s="119">
        <v>14.01</v>
      </c>
      <c r="B613" s="120">
        <f t="shared" si="24"/>
        <v>1.2736363636363635</v>
      </c>
      <c r="C613" s="119">
        <f t="shared" si="28"/>
        <v>12.736363636363635</v>
      </c>
      <c r="D613" s="126"/>
    </row>
    <row r="614" spans="1:4" ht="15.75" customHeight="1" x14ac:dyDescent="0.25">
      <c r="A614" s="119">
        <v>14.02</v>
      </c>
      <c r="B614" s="120">
        <f t="shared" si="24"/>
        <v>1.2745454545454544</v>
      </c>
      <c r="C614" s="119">
        <f t="shared" si="28"/>
        <v>12.745454545454544</v>
      </c>
      <c r="D614" s="126"/>
    </row>
    <row r="615" spans="1:4" ht="15.75" customHeight="1" x14ac:dyDescent="0.25">
      <c r="A615" s="119">
        <v>14.03</v>
      </c>
      <c r="B615" s="120">
        <f t="shared" si="24"/>
        <v>1.2754545454545454</v>
      </c>
      <c r="C615" s="119">
        <f t="shared" si="28"/>
        <v>12.754545454545452</v>
      </c>
      <c r="D615" s="126"/>
    </row>
    <row r="616" spans="1:4" ht="15.75" customHeight="1" x14ac:dyDescent="0.25">
      <c r="A616" s="119">
        <v>14.04</v>
      </c>
      <c r="B616" s="120">
        <f t="shared" si="24"/>
        <v>1.2763636363636364</v>
      </c>
      <c r="C616" s="119">
        <f t="shared" si="28"/>
        <v>12.763636363636362</v>
      </c>
      <c r="D616" s="126"/>
    </row>
    <row r="617" spans="1:4" ht="15.75" customHeight="1" x14ac:dyDescent="0.25">
      <c r="A617" s="119">
        <v>14.05</v>
      </c>
      <c r="B617" s="120">
        <f t="shared" si="24"/>
        <v>1.2772727272727273</v>
      </c>
      <c r="C617" s="119">
        <f t="shared" si="28"/>
        <v>12.772727272727272</v>
      </c>
      <c r="D617" s="126"/>
    </row>
    <row r="618" spans="1:4" ht="15.75" customHeight="1" x14ac:dyDescent="0.25">
      <c r="A618" s="119">
        <v>14.06</v>
      </c>
      <c r="B618" s="120">
        <f t="shared" si="24"/>
        <v>1.2781818181818183</v>
      </c>
      <c r="C618" s="119">
        <f t="shared" si="28"/>
        <v>12.781818181818181</v>
      </c>
      <c r="D618" s="126"/>
    </row>
    <row r="619" spans="1:4" ht="15.75" customHeight="1" x14ac:dyDescent="0.25">
      <c r="A619" s="119">
        <v>14.07</v>
      </c>
      <c r="B619" s="120">
        <f t="shared" si="24"/>
        <v>1.2790909090909093</v>
      </c>
      <c r="C619" s="119">
        <f t="shared" si="28"/>
        <v>12.790909090909091</v>
      </c>
      <c r="D619" s="126"/>
    </row>
    <row r="620" spans="1:4" ht="15.75" customHeight="1" x14ac:dyDescent="0.25">
      <c r="A620" s="119">
        <v>14.08</v>
      </c>
      <c r="B620" s="120">
        <f t="shared" si="24"/>
        <v>1.28</v>
      </c>
      <c r="C620" s="119">
        <f t="shared" si="28"/>
        <v>12.799999999999999</v>
      </c>
      <c r="D620" s="126"/>
    </row>
    <row r="621" spans="1:4" ht="15.75" customHeight="1" x14ac:dyDescent="0.25">
      <c r="A621" s="119">
        <v>14.09</v>
      </c>
      <c r="B621" s="120">
        <f t="shared" si="24"/>
        <v>1.280909090909091</v>
      </c>
      <c r="C621" s="119">
        <f t="shared" si="28"/>
        <v>12.809090909090909</v>
      </c>
      <c r="D621" s="126"/>
    </row>
    <row r="622" spans="1:4" ht="15.75" customHeight="1" x14ac:dyDescent="0.25">
      <c r="A622" s="119">
        <v>14.1</v>
      </c>
      <c r="B622" s="120">
        <f t="shared" si="24"/>
        <v>1.2818181818181817</v>
      </c>
      <c r="C622" s="119">
        <f t="shared" si="28"/>
        <v>12.818181818181817</v>
      </c>
      <c r="D622" s="126"/>
    </row>
    <row r="623" spans="1:4" ht="15.75" customHeight="1" x14ac:dyDescent="0.25">
      <c r="A623" s="119">
        <v>14.11</v>
      </c>
      <c r="B623" s="120">
        <f t="shared" si="24"/>
        <v>1.2827272727272727</v>
      </c>
      <c r="C623" s="119">
        <f t="shared" si="28"/>
        <v>12.827272727272726</v>
      </c>
      <c r="D623" s="126"/>
    </row>
    <row r="624" spans="1:4" ht="15.75" customHeight="1" x14ac:dyDescent="0.25">
      <c r="A624" s="119">
        <v>14.12</v>
      </c>
      <c r="B624" s="120">
        <f t="shared" ref="B624:B687" si="29">+C624*0.1</f>
        <v>1.2836363636363635</v>
      </c>
      <c r="C624" s="119">
        <f t="shared" si="28"/>
        <v>12.836363636363634</v>
      </c>
      <c r="D624" s="126"/>
    </row>
    <row r="625" spans="1:4" ht="15.75" customHeight="1" x14ac:dyDescent="0.25">
      <c r="A625" s="119">
        <v>14.13</v>
      </c>
      <c r="B625" s="120">
        <f t="shared" si="29"/>
        <v>1.284</v>
      </c>
      <c r="C625" s="119">
        <v>12.84</v>
      </c>
      <c r="D625" s="126"/>
    </row>
    <row r="626" spans="1:4" ht="15.75" customHeight="1" x14ac:dyDescent="0.25">
      <c r="A626" s="119">
        <v>14.14</v>
      </c>
      <c r="B626" s="120">
        <f t="shared" si="29"/>
        <v>1.2854545454545454</v>
      </c>
      <c r="C626" s="119">
        <f t="shared" ref="C626:C689" si="30">+A626/1.1</f>
        <v>12.854545454545454</v>
      </c>
      <c r="D626" s="126"/>
    </row>
    <row r="627" spans="1:4" ht="15.75" customHeight="1" x14ac:dyDescent="0.25">
      <c r="A627" s="119">
        <v>14.15</v>
      </c>
      <c r="B627" s="120">
        <f t="shared" si="29"/>
        <v>1.2863636363636364</v>
      </c>
      <c r="C627" s="119">
        <f t="shared" si="30"/>
        <v>12.863636363636363</v>
      </c>
      <c r="D627" s="126"/>
    </row>
    <row r="628" spans="1:4" ht="15.75" customHeight="1" x14ac:dyDescent="0.25">
      <c r="A628" s="119">
        <v>14.16</v>
      </c>
      <c r="B628" s="120">
        <f t="shared" si="29"/>
        <v>1.2872727272727271</v>
      </c>
      <c r="C628" s="119">
        <f t="shared" si="30"/>
        <v>12.872727272727271</v>
      </c>
      <c r="D628" s="126"/>
    </row>
    <row r="629" spans="1:4" ht="15.75" customHeight="1" x14ac:dyDescent="0.25">
      <c r="A629" s="119">
        <v>14.17</v>
      </c>
      <c r="B629" s="120">
        <f t="shared" si="29"/>
        <v>1.2881818181818181</v>
      </c>
      <c r="C629" s="119">
        <f t="shared" si="30"/>
        <v>12.881818181818181</v>
      </c>
      <c r="D629" s="126"/>
    </row>
    <row r="630" spans="1:4" ht="15.75" customHeight="1" x14ac:dyDescent="0.25">
      <c r="A630" s="119">
        <v>14.18</v>
      </c>
      <c r="B630" s="120">
        <f t="shared" si="29"/>
        <v>1.2890909090909091</v>
      </c>
      <c r="C630" s="119">
        <f t="shared" si="30"/>
        <v>12.890909090909089</v>
      </c>
      <c r="D630" s="126"/>
    </row>
    <row r="631" spans="1:4" ht="15.75" customHeight="1" x14ac:dyDescent="0.25">
      <c r="A631" s="119">
        <v>14.19</v>
      </c>
      <c r="B631" s="120">
        <f t="shared" si="29"/>
        <v>1.29</v>
      </c>
      <c r="C631" s="119">
        <f t="shared" si="30"/>
        <v>12.899999999999999</v>
      </c>
      <c r="D631" s="126"/>
    </row>
    <row r="632" spans="1:4" ht="15.75" customHeight="1" x14ac:dyDescent="0.25">
      <c r="A632" s="119">
        <v>14.2</v>
      </c>
      <c r="B632" s="120">
        <f t="shared" si="29"/>
        <v>1.290909090909091</v>
      </c>
      <c r="C632" s="119">
        <f t="shared" si="30"/>
        <v>12.909090909090908</v>
      </c>
      <c r="D632" s="126"/>
    </row>
    <row r="633" spans="1:4" ht="15.75" customHeight="1" x14ac:dyDescent="0.25">
      <c r="A633" s="119">
        <v>14.21</v>
      </c>
      <c r="B633" s="120">
        <f t="shared" si="29"/>
        <v>1.291818181818182</v>
      </c>
      <c r="C633" s="119">
        <f t="shared" si="30"/>
        <v>12.918181818181818</v>
      </c>
      <c r="D633" s="126"/>
    </row>
    <row r="634" spans="1:4" ht="15.75" customHeight="1" x14ac:dyDescent="0.25">
      <c r="A634" s="119">
        <v>14.22</v>
      </c>
      <c r="B634" s="120">
        <f t="shared" si="29"/>
        <v>1.2927272727272729</v>
      </c>
      <c r="C634" s="119">
        <f t="shared" si="30"/>
        <v>12.927272727272728</v>
      </c>
      <c r="D634" s="126"/>
    </row>
    <row r="635" spans="1:4" ht="15.75" customHeight="1" x14ac:dyDescent="0.25">
      <c r="A635" s="119">
        <v>14.23</v>
      </c>
      <c r="B635" s="120">
        <f t="shared" si="29"/>
        <v>1.2936363636363637</v>
      </c>
      <c r="C635" s="119">
        <f t="shared" si="30"/>
        <v>12.936363636363636</v>
      </c>
      <c r="D635" s="126"/>
    </row>
    <row r="636" spans="1:4" ht="15.75" customHeight="1" x14ac:dyDescent="0.25">
      <c r="A636" s="119">
        <v>14.24</v>
      </c>
      <c r="B636" s="120">
        <f t="shared" si="29"/>
        <v>1.2945454545454547</v>
      </c>
      <c r="C636" s="119">
        <f t="shared" si="30"/>
        <v>12.945454545454545</v>
      </c>
      <c r="D636" s="126"/>
    </row>
    <row r="637" spans="1:4" ht="15.75" customHeight="1" x14ac:dyDescent="0.25">
      <c r="A637" s="119">
        <v>14.25</v>
      </c>
      <c r="B637" s="120">
        <f t="shared" si="29"/>
        <v>1.2954545454545454</v>
      </c>
      <c r="C637" s="119">
        <f t="shared" si="30"/>
        <v>12.954545454545453</v>
      </c>
      <c r="D637" s="126"/>
    </row>
    <row r="638" spans="1:4" ht="15.75" customHeight="1" x14ac:dyDescent="0.25">
      <c r="A638" s="119">
        <v>14.26</v>
      </c>
      <c r="B638" s="120">
        <f t="shared" si="29"/>
        <v>1.2963636363636364</v>
      </c>
      <c r="C638" s="119">
        <f t="shared" si="30"/>
        <v>12.963636363636363</v>
      </c>
      <c r="D638" s="126"/>
    </row>
    <row r="639" spans="1:4" ht="15.75" customHeight="1" x14ac:dyDescent="0.25">
      <c r="A639" s="119">
        <v>14.27</v>
      </c>
      <c r="B639" s="120">
        <f t="shared" si="29"/>
        <v>1.2972727272727271</v>
      </c>
      <c r="C639" s="119">
        <f t="shared" si="30"/>
        <v>12.972727272727271</v>
      </c>
      <c r="D639" s="126"/>
    </row>
    <row r="640" spans="1:4" ht="15.75" customHeight="1" x14ac:dyDescent="0.25">
      <c r="A640" s="119">
        <v>14.28</v>
      </c>
      <c r="B640" s="120">
        <f t="shared" si="29"/>
        <v>1.2981818181818181</v>
      </c>
      <c r="C640" s="119">
        <f t="shared" si="30"/>
        <v>12.981818181818181</v>
      </c>
      <c r="D640" s="126"/>
    </row>
    <row r="641" spans="1:4" ht="15.75" customHeight="1" x14ac:dyDescent="0.25">
      <c r="A641" s="119">
        <v>14.29</v>
      </c>
      <c r="B641" s="120">
        <f t="shared" si="29"/>
        <v>1.2990909090909089</v>
      </c>
      <c r="C641" s="119">
        <f t="shared" si="30"/>
        <v>12.990909090909089</v>
      </c>
      <c r="D641" s="126"/>
    </row>
    <row r="642" spans="1:4" ht="15.75" customHeight="1" x14ac:dyDescent="0.25">
      <c r="A642" s="119">
        <v>14.3</v>
      </c>
      <c r="B642" s="120">
        <f t="shared" si="29"/>
        <v>1.3</v>
      </c>
      <c r="C642" s="119">
        <f t="shared" si="30"/>
        <v>13</v>
      </c>
      <c r="D642" s="126"/>
    </row>
    <row r="643" spans="1:4" ht="15.75" customHeight="1" x14ac:dyDescent="0.25">
      <c r="A643" s="119">
        <v>14.31</v>
      </c>
      <c r="B643" s="120">
        <f t="shared" si="29"/>
        <v>1.3009090909090908</v>
      </c>
      <c r="C643" s="119">
        <f t="shared" si="30"/>
        <v>13.009090909090908</v>
      </c>
      <c r="D643" s="126"/>
    </row>
    <row r="644" spans="1:4" ht="15.75" customHeight="1" x14ac:dyDescent="0.25">
      <c r="A644" s="119">
        <v>14.32</v>
      </c>
      <c r="B644" s="120">
        <f t="shared" si="29"/>
        <v>1.3018181818181818</v>
      </c>
      <c r="C644" s="119">
        <f t="shared" si="30"/>
        <v>13.018181818181818</v>
      </c>
      <c r="D644" s="126"/>
    </row>
    <row r="645" spans="1:4" ht="15.75" customHeight="1" x14ac:dyDescent="0.25">
      <c r="A645" s="119">
        <v>14.33</v>
      </c>
      <c r="B645" s="120">
        <f t="shared" si="29"/>
        <v>1.3027272727272727</v>
      </c>
      <c r="C645" s="119">
        <f t="shared" si="30"/>
        <v>13.027272727272726</v>
      </c>
      <c r="D645" s="126"/>
    </row>
    <row r="646" spans="1:4" ht="15.75" customHeight="1" x14ac:dyDescent="0.25">
      <c r="A646" s="119">
        <v>14.34</v>
      </c>
      <c r="B646" s="120">
        <f t="shared" si="29"/>
        <v>1.3036363636363637</v>
      </c>
      <c r="C646" s="119">
        <f t="shared" si="30"/>
        <v>13.036363636363635</v>
      </c>
      <c r="D646" s="126"/>
    </row>
    <row r="647" spans="1:4" ht="15.75" customHeight="1" x14ac:dyDescent="0.25">
      <c r="A647" s="119">
        <v>14.35</v>
      </c>
      <c r="B647" s="120">
        <f t="shared" si="29"/>
        <v>1.3045454545454545</v>
      </c>
      <c r="C647" s="119">
        <f t="shared" si="30"/>
        <v>13.045454545454543</v>
      </c>
      <c r="D647" s="126"/>
    </row>
    <row r="648" spans="1:4" ht="15.75" customHeight="1" x14ac:dyDescent="0.25">
      <c r="A648" s="119">
        <v>14.36</v>
      </c>
      <c r="B648" s="120">
        <f t="shared" si="29"/>
        <v>1.3054545454545454</v>
      </c>
      <c r="C648" s="119">
        <f t="shared" si="30"/>
        <v>13.054545454545453</v>
      </c>
      <c r="D648" s="126"/>
    </row>
    <row r="649" spans="1:4" ht="15.75" customHeight="1" x14ac:dyDescent="0.25">
      <c r="A649" s="119">
        <v>14.37</v>
      </c>
      <c r="B649" s="120">
        <f t="shared" si="29"/>
        <v>1.3063636363636364</v>
      </c>
      <c r="C649" s="119">
        <f t="shared" si="30"/>
        <v>13.063636363636363</v>
      </c>
      <c r="D649" s="126"/>
    </row>
    <row r="650" spans="1:4" ht="15.75" customHeight="1" x14ac:dyDescent="0.25">
      <c r="A650" s="119">
        <v>14.38</v>
      </c>
      <c r="B650" s="120">
        <f t="shared" si="29"/>
        <v>1.3072727272727274</v>
      </c>
      <c r="C650" s="119">
        <f t="shared" si="30"/>
        <v>13.072727272727272</v>
      </c>
      <c r="D650" s="126"/>
    </row>
    <row r="651" spans="1:4" ht="15.75" customHeight="1" x14ac:dyDescent="0.25">
      <c r="A651" s="119">
        <v>14.39</v>
      </c>
      <c r="B651" s="120">
        <f t="shared" si="29"/>
        <v>1.3081818181818183</v>
      </c>
      <c r="C651" s="119">
        <f t="shared" si="30"/>
        <v>13.081818181818182</v>
      </c>
      <c r="D651" s="126"/>
    </row>
    <row r="652" spans="1:4" ht="15.75" customHeight="1" x14ac:dyDescent="0.25">
      <c r="A652" s="119">
        <v>14.4</v>
      </c>
      <c r="B652" s="120">
        <f t="shared" si="29"/>
        <v>1.3090909090909091</v>
      </c>
      <c r="C652" s="119">
        <f t="shared" si="30"/>
        <v>13.09090909090909</v>
      </c>
      <c r="D652" s="126"/>
    </row>
    <row r="653" spans="1:4" ht="15.75" customHeight="1" x14ac:dyDescent="0.25">
      <c r="A653" s="119">
        <v>14.41</v>
      </c>
      <c r="B653" s="120">
        <f t="shared" si="29"/>
        <v>1.31</v>
      </c>
      <c r="C653" s="119">
        <f t="shared" si="30"/>
        <v>13.1</v>
      </c>
      <c r="D653" s="126"/>
    </row>
    <row r="654" spans="1:4" ht="15.75" customHeight="1" x14ac:dyDescent="0.25">
      <c r="A654" s="119">
        <v>14.42</v>
      </c>
      <c r="B654" s="120">
        <f t="shared" si="29"/>
        <v>1.3109090909090908</v>
      </c>
      <c r="C654" s="119">
        <f t="shared" si="30"/>
        <v>13.109090909090908</v>
      </c>
      <c r="D654" s="126"/>
    </row>
    <row r="655" spans="1:4" ht="15.75" customHeight="1" x14ac:dyDescent="0.25">
      <c r="A655" s="119">
        <v>14.43</v>
      </c>
      <c r="B655" s="120">
        <f t="shared" si="29"/>
        <v>1.3118181818181818</v>
      </c>
      <c r="C655" s="119">
        <f t="shared" si="30"/>
        <v>13.118181818181817</v>
      </c>
      <c r="D655" s="126"/>
    </row>
    <row r="656" spans="1:4" ht="15.75" customHeight="1" x14ac:dyDescent="0.25">
      <c r="A656" s="119">
        <v>14.44</v>
      </c>
      <c r="B656" s="120">
        <f t="shared" si="29"/>
        <v>1.3127272727272725</v>
      </c>
      <c r="C656" s="119">
        <f t="shared" si="30"/>
        <v>13.127272727272725</v>
      </c>
      <c r="D656" s="126"/>
    </row>
    <row r="657" spans="1:4" ht="15.75" customHeight="1" x14ac:dyDescent="0.25">
      <c r="A657" s="119">
        <v>14.45</v>
      </c>
      <c r="B657" s="120">
        <f t="shared" si="29"/>
        <v>1.3136363636363635</v>
      </c>
      <c r="C657" s="119">
        <f t="shared" si="30"/>
        <v>13.136363636363635</v>
      </c>
      <c r="D657" s="126"/>
    </row>
    <row r="658" spans="1:4" ht="15.75" customHeight="1" x14ac:dyDescent="0.25">
      <c r="A658" s="119">
        <v>14.46</v>
      </c>
      <c r="B658" s="120">
        <f t="shared" si="29"/>
        <v>1.3145454545454545</v>
      </c>
      <c r="C658" s="119">
        <f t="shared" si="30"/>
        <v>13.145454545454545</v>
      </c>
      <c r="D658" s="126"/>
    </row>
    <row r="659" spans="1:4" ht="15.75" customHeight="1" x14ac:dyDescent="0.25">
      <c r="A659" s="119">
        <v>14.47</v>
      </c>
      <c r="B659" s="120">
        <f t="shared" si="29"/>
        <v>1.3154545454545454</v>
      </c>
      <c r="C659" s="119">
        <f t="shared" si="30"/>
        <v>13.154545454545454</v>
      </c>
      <c r="D659" s="126"/>
    </row>
    <row r="660" spans="1:4" ht="15.75" customHeight="1" x14ac:dyDescent="0.25">
      <c r="A660" s="119">
        <v>14.48</v>
      </c>
      <c r="B660" s="120">
        <f t="shared" si="29"/>
        <v>1.3163636363636364</v>
      </c>
      <c r="C660" s="119">
        <f t="shared" si="30"/>
        <v>13.163636363636362</v>
      </c>
      <c r="D660" s="126"/>
    </row>
    <row r="661" spans="1:4" ht="15.75" customHeight="1" x14ac:dyDescent="0.25">
      <c r="A661" s="119">
        <v>14.49</v>
      </c>
      <c r="B661" s="120">
        <f t="shared" si="29"/>
        <v>1.3172727272727274</v>
      </c>
      <c r="C661" s="119">
        <f t="shared" si="30"/>
        <v>13.172727272727272</v>
      </c>
      <c r="D661" s="126"/>
    </row>
    <row r="662" spans="1:4" ht="15.75" customHeight="1" x14ac:dyDescent="0.25">
      <c r="A662" s="119">
        <v>14.5</v>
      </c>
      <c r="B662" s="120">
        <f t="shared" si="29"/>
        <v>1.3181818181818181</v>
      </c>
      <c r="C662" s="119">
        <f t="shared" si="30"/>
        <v>13.18181818181818</v>
      </c>
      <c r="D662" s="126"/>
    </row>
    <row r="663" spans="1:4" ht="15.75" customHeight="1" x14ac:dyDescent="0.25">
      <c r="A663" s="119">
        <v>14.51</v>
      </c>
      <c r="B663" s="120">
        <f t="shared" si="29"/>
        <v>1.3190909090909091</v>
      </c>
      <c r="C663" s="119">
        <f t="shared" si="30"/>
        <v>13.19090909090909</v>
      </c>
      <c r="D663" s="126"/>
    </row>
    <row r="664" spans="1:4" ht="15.75" customHeight="1" x14ac:dyDescent="0.25">
      <c r="A664" s="119">
        <v>14.52</v>
      </c>
      <c r="B664" s="120">
        <f t="shared" si="29"/>
        <v>1.32</v>
      </c>
      <c r="C664" s="119">
        <f t="shared" si="30"/>
        <v>13.2</v>
      </c>
      <c r="D664" s="126"/>
    </row>
    <row r="665" spans="1:4" ht="15.75" customHeight="1" x14ac:dyDescent="0.25">
      <c r="A665" s="119">
        <v>14.53</v>
      </c>
      <c r="B665" s="120">
        <f t="shared" si="29"/>
        <v>1.3209090909090908</v>
      </c>
      <c r="C665" s="119">
        <f t="shared" si="30"/>
        <v>13.209090909090907</v>
      </c>
      <c r="D665" s="126"/>
    </row>
    <row r="666" spans="1:4" ht="15.75" customHeight="1" x14ac:dyDescent="0.25">
      <c r="A666" s="119">
        <v>14.54</v>
      </c>
      <c r="B666" s="120">
        <f t="shared" si="29"/>
        <v>1.3218181818181818</v>
      </c>
      <c r="C666" s="119">
        <f t="shared" si="30"/>
        <v>13.218181818181817</v>
      </c>
      <c r="D666" s="126"/>
    </row>
    <row r="667" spans="1:4" ht="15.75" customHeight="1" x14ac:dyDescent="0.25">
      <c r="A667" s="119">
        <v>14.55</v>
      </c>
      <c r="B667" s="120">
        <f t="shared" si="29"/>
        <v>1.3227272727272728</v>
      </c>
      <c r="C667" s="119">
        <f t="shared" si="30"/>
        <v>13.227272727272727</v>
      </c>
      <c r="D667" s="126"/>
    </row>
    <row r="668" spans="1:4" ht="15.75" customHeight="1" x14ac:dyDescent="0.25">
      <c r="A668" s="119">
        <v>14.56</v>
      </c>
      <c r="B668" s="120">
        <f t="shared" si="29"/>
        <v>1.3236363636363637</v>
      </c>
      <c r="C668" s="119">
        <f t="shared" si="30"/>
        <v>13.236363636363636</v>
      </c>
      <c r="D668" s="126"/>
    </row>
    <row r="669" spans="1:4" ht="15.75" customHeight="1" x14ac:dyDescent="0.25">
      <c r="A669" s="119">
        <v>14.57</v>
      </c>
      <c r="B669" s="120">
        <f t="shared" si="29"/>
        <v>1.3245454545454545</v>
      </c>
      <c r="C669" s="119">
        <f t="shared" si="30"/>
        <v>13.245454545454544</v>
      </c>
      <c r="D669" s="126"/>
    </row>
    <row r="670" spans="1:4" ht="15.75" customHeight="1" x14ac:dyDescent="0.25">
      <c r="A670" s="119">
        <v>14.58</v>
      </c>
      <c r="B670" s="120">
        <f t="shared" si="29"/>
        <v>1.3254545454545454</v>
      </c>
      <c r="C670" s="119">
        <f t="shared" si="30"/>
        <v>13.254545454545454</v>
      </c>
      <c r="D670" s="126"/>
    </row>
    <row r="671" spans="1:4" ht="15.75" customHeight="1" x14ac:dyDescent="0.25">
      <c r="A671" s="119">
        <v>14.59</v>
      </c>
      <c r="B671" s="120">
        <f t="shared" si="29"/>
        <v>1.3263636363636362</v>
      </c>
      <c r="C671" s="119">
        <f t="shared" si="30"/>
        <v>13.263636363636362</v>
      </c>
      <c r="D671" s="126"/>
    </row>
    <row r="672" spans="1:4" ht="15.75" customHeight="1" x14ac:dyDescent="0.25">
      <c r="A672" s="119">
        <v>14.6</v>
      </c>
      <c r="B672" s="120">
        <f t="shared" si="29"/>
        <v>1.3272727272727272</v>
      </c>
      <c r="C672" s="119">
        <f t="shared" si="30"/>
        <v>13.272727272727272</v>
      </c>
      <c r="D672" s="126"/>
    </row>
    <row r="673" spans="1:4" ht="15.75" customHeight="1" x14ac:dyDescent="0.25">
      <c r="A673" s="119">
        <v>14.61</v>
      </c>
      <c r="B673" s="120">
        <f t="shared" si="29"/>
        <v>1.3281818181818181</v>
      </c>
      <c r="C673" s="119">
        <f t="shared" si="30"/>
        <v>13.28181818181818</v>
      </c>
      <c r="D673" s="126"/>
    </row>
    <row r="674" spans="1:4" ht="15.75" customHeight="1" x14ac:dyDescent="0.25">
      <c r="A674" s="119">
        <v>14.62</v>
      </c>
      <c r="B674" s="120">
        <f t="shared" si="29"/>
        <v>1.3290909090909091</v>
      </c>
      <c r="C674" s="119">
        <f t="shared" si="30"/>
        <v>13.290909090909089</v>
      </c>
      <c r="D674" s="126"/>
    </row>
    <row r="675" spans="1:4" ht="15.75" customHeight="1" x14ac:dyDescent="0.25">
      <c r="A675" s="119">
        <v>14.63</v>
      </c>
      <c r="B675" s="120">
        <f t="shared" si="29"/>
        <v>1.33</v>
      </c>
      <c r="C675" s="119">
        <f t="shared" si="30"/>
        <v>13.299999999999999</v>
      </c>
      <c r="D675" s="126"/>
    </row>
    <row r="676" spans="1:4" ht="15.75" customHeight="1" x14ac:dyDescent="0.25">
      <c r="A676" s="119">
        <v>14.64</v>
      </c>
      <c r="B676" s="120">
        <f t="shared" si="29"/>
        <v>1.330909090909091</v>
      </c>
      <c r="C676" s="119">
        <f t="shared" si="30"/>
        <v>13.309090909090909</v>
      </c>
      <c r="D676" s="126"/>
    </row>
    <row r="677" spans="1:4" ht="15.75" customHeight="1" x14ac:dyDescent="0.25">
      <c r="A677" s="119">
        <v>14.65</v>
      </c>
      <c r="B677" s="120">
        <f t="shared" si="29"/>
        <v>1.3318181818181818</v>
      </c>
      <c r="C677" s="119">
        <f t="shared" si="30"/>
        <v>13.318181818181817</v>
      </c>
      <c r="D677" s="126"/>
    </row>
    <row r="678" spans="1:4" ht="15.75" customHeight="1" x14ac:dyDescent="0.25">
      <c r="A678" s="119">
        <v>14.66</v>
      </c>
      <c r="B678" s="120">
        <f t="shared" si="29"/>
        <v>1.3327272727272728</v>
      </c>
      <c r="C678" s="119">
        <f t="shared" si="30"/>
        <v>13.327272727272726</v>
      </c>
      <c r="D678" s="126"/>
    </row>
    <row r="679" spans="1:4" ht="15.75" customHeight="1" x14ac:dyDescent="0.25">
      <c r="A679" s="119">
        <v>14.67</v>
      </c>
      <c r="B679" s="120">
        <f t="shared" si="29"/>
        <v>1.3336363636363637</v>
      </c>
      <c r="C679" s="119">
        <f t="shared" si="30"/>
        <v>13.336363636363636</v>
      </c>
      <c r="D679" s="126"/>
    </row>
    <row r="680" spans="1:4" ht="15.75" customHeight="1" x14ac:dyDescent="0.25">
      <c r="A680" s="119">
        <v>14.68</v>
      </c>
      <c r="B680" s="120">
        <f t="shared" si="29"/>
        <v>1.3345454545454545</v>
      </c>
      <c r="C680" s="119">
        <f t="shared" si="30"/>
        <v>13.345454545454544</v>
      </c>
      <c r="D680" s="126"/>
    </row>
    <row r="681" spans="1:4" ht="15.75" customHeight="1" x14ac:dyDescent="0.25">
      <c r="A681" s="119">
        <v>14.69</v>
      </c>
      <c r="B681" s="120">
        <f t="shared" si="29"/>
        <v>1.3354545454545454</v>
      </c>
      <c r="C681" s="119">
        <f t="shared" si="30"/>
        <v>13.354545454545454</v>
      </c>
      <c r="D681" s="126"/>
    </row>
    <row r="682" spans="1:4" ht="15.75" customHeight="1" x14ac:dyDescent="0.25">
      <c r="A682" s="119">
        <v>14.7</v>
      </c>
      <c r="B682" s="120">
        <f t="shared" si="29"/>
        <v>1.3363636363636362</v>
      </c>
      <c r="C682" s="119">
        <f t="shared" si="30"/>
        <v>13.363636363636362</v>
      </c>
      <c r="D682" s="126"/>
    </row>
    <row r="683" spans="1:4" ht="15.75" customHeight="1" x14ac:dyDescent="0.25">
      <c r="A683" s="119">
        <v>14.71</v>
      </c>
      <c r="B683" s="120">
        <f t="shared" si="29"/>
        <v>1.3372727272727274</v>
      </c>
      <c r="C683" s="119">
        <f t="shared" si="30"/>
        <v>13.372727272727273</v>
      </c>
      <c r="D683" s="126"/>
    </row>
    <row r="684" spans="1:4" ht="15.75" customHeight="1" x14ac:dyDescent="0.25">
      <c r="A684" s="119">
        <v>14.72</v>
      </c>
      <c r="B684" s="120">
        <f t="shared" si="29"/>
        <v>1.3381818181818181</v>
      </c>
      <c r="C684" s="119">
        <f t="shared" si="30"/>
        <v>13.381818181818181</v>
      </c>
      <c r="D684" s="126"/>
    </row>
    <row r="685" spans="1:4" ht="15.75" customHeight="1" x14ac:dyDescent="0.25">
      <c r="A685" s="119">
        <v>14.73</v>
      </c>
      <c r="B685" s="120">
        <f t="shared" si="29"/>
        <v>1.3390909090909091</v>
      </c>
      <c r="C685" s="119">
        <f t="shared" si="30"/>
        <v>13.390909090909091</v>
      </c>
      <c r="D685" s="126"/>
    </row>
    <row r="686" spans="1:4" ht="15.75" customHeight="1" x14ac:dyDescent="0.25">
      <c r="A686" s="119">
        <v>14.74</v>
      </c>
      <c r="B686" s="120">
        <f t="shared" si="29"/>
        <v>1.3399999999999999</v>
      </c>
      <c r="C686" s="119">
        <f t="shared" si="30"/>
        <v>13.399999999999999</v>
      </c>
      <c r="D686" s="126"/>
    </row>
    <row r="687" spans="1:4" ht="15.75" customHeight="1" x14ac:dyDescent="0.25">
      <c r="A687" s="119">
        <v>14.75</v>
      </c>
      <c r="B687" s="120">
        <f t="shared" si="29"/>
        <v>1.3409090909090908</v>
      </c>
      <c r="C687" s="119">
        <f t="shared" si="30"/>
        <v>13.409090909090908</v>
      </c>
      <c r="D687" s="126"/>
    </row>
    <row r="688" spans="1:4" ht="15.75" customHeight="1" x14ac:dyDescent="0.25">
      <c r="A688" s="119">
        <v>14.76</v>
      </c>
      <c r="B688" s="120">
        <f t="shared" ref="B688:B751" si="31">+C688*0.1</f>
        <v>1.3418181818181818</v>
      </c>
      <c r="C688" s="119">
        <f t="shared" si="30"/>
        <v>13.418181818181816</v>
      </c>
      <c r="D688" s="126"/>
    </row>
    <row r="689" spans="1:4" ht="15.75" customHeight="1" x14ac:dyDescent="0.25">
      <c r="A689" s="119">
        <v>14.77</v>
      </c>
      <c r="B689" s="120">
        <f t="shared" si="31"/>
        <v>1.3427272727272728</v>
      </c>
      <c r="C689" s="119">
        <f t="shared" si="30"/>
        <v>13.427272727272726</v>
      </c>
      <c r="D689" s="126"/>
    </row>
    <row r="690" spans="1:4" ht="15.75" customHeight="1" x14ac:dyDescent="0.25">
      <c r="A690" s="119">
        <v>14.78</v>
      </c>
      <c r="B690" s="120">
        <f t="shared" si="31"/>
        <v>1.3436363636363635</v>
      </c>
      <c r="C690" s="119">
        <f t="shared" ref="C690:C753" si="32">+A690/1.1</f>
        <v>13.436363636363634</v>
      </c>
      <c r="D690" s="126"/>
    </row>
    <row r="691" spans="1:4" ht="15.75" customHeight="1" x14ac:dyDescent="0.25">
      <c r="A691" s="119">
        <v>14.79</v>
      </c>
      <c r="B691" s="120">
        <f t="shared" si="31"/>
        <v>1.3445454545454545</v>
      </c>
      <c r="C691" s="119">
        <f t="shared" si="32"/>
        <v>13.445454545454544</v>
      </c>
      <c r="D691" s="126"/>
    </row>
    <row r="692" spans="1:4" ht="15.75" customHeight="1" x14ac:dyDescent="0.25">
      <c r="A692" s="119">
        <v>14.8</v>
      </c>
      <c r="B692" s="120">
        <f t="shared" si="31"/>
        <v>1.3454545454545455</v>
      </c>
      <c r="C692" s="119">
        <f t="shared" si="32"/>
        <v>13.454545454545453</v>
      </c>
      <c r="D692" s="126"/>
    </row>
    <row r="693" spans="1:4" ht="15.75" customHeight="1" x14ac:dyDescent="0.25">
      <c r="A693" s="119">
        <v>14.81</v>
      </c>
      <c r="B693" s="120">
        <f t="shared" si="31"/>
        <v>1.3463636363636364</v>
      </c>
      <c r="C693" s="119">
        <f t="shared" si="32"/>
        <v>13.463636363636363</v>
      </c>
      <c r="D693" s="126"/>
    </row>
    <row r="694" spans="1:4" ht="15.75" customHeight="1" x14ac:dyDescent="0.25">
      <c r="A694" s="119">
        <v>14.82</v>
      </c>
      <c r="B694" s="120">
        <f t="shared" si="31"/>
        <v>1.3472727272727274</v>
      </c>
      <c r="C694" s="119">
        <f t="shared" si="32"/>
        <v>13.472727272727273</v>
      </c>
      <c r="D694" s="126"/>
    </row>
    <row r="695" spans="1:4" ht="15.75" customHeight="1" x14ac:dyDescent="0.25">
      <c r="A695" s="119">
        <v>14.83</v>
      </c>
      <c r="B695" s="120">
        <f t="shared" si="31"/>
        <v>1.3481818181818181</v>
      </c>
      <c r="C695" s="119">
        <f t="shared" si="32"/>
        <v>13.481818181818181</v>
      </c>
      <c r="D695" s="126"/>
    </row>
    <row r="696" spans="1:4" ht="15.75" customHeight="1" x14ac:dyDescent="0.25">
      <c r="A696" s="119">
        <v>14.84</v>
      </c>
      <c r="B696" s="120">
        <f t="shared" si="31"/>
        <v>1.3490909090909091</v>
      </c>
      <c r="C696" s="119">
        <f t="shared" si="32"/>
        <v>13.49090909090909</v>
      </c>
      <c r="D696" s="126"/>
    </row>
    <row r="697" spans="1:4" ht="15.75" customHeight="1" x14ac:dyDescent="0.25">
      <c r="A697" s="119">
        <v>14.85</v>
      </c>
      <c r="B697" s="120">
        <f t="shared" si="31"/>
        <v>1.3499999999999999</v>
      </c>
      <c r="C697" s="119">
        <f t="shared" si="32"/>
        <v>13.499999999999998</v>
      </c>
      <c r="D697" s="126"/>
    </row>
    <row r="698" spans="1:4" ht="15.75" customHeight="1" x14ac:dyDescent="0.25">
      <c r="A698" s="119">
        <v>14.86</v>
      </c>
      <c r="B698" s="120">
        <f t="shared" si="31"/>
        <v>1.3509090909090908</v>
      </c>
      <c r="C698" s="119">
        <f t="shared" si="32"/>
        <v>13.509090909090908</v>
      </c>
      <c r="D698" s="126"/>
    </row>
    <row r="699" spans="1:4" ht="15.75" customHeight="1" x14ac:dyDescent="0.25">
      <c r="A699" s="119">
        <v>14.87</v>
      </c>
      <c r="B699" s="120">
        <f t="shared" si="31"/>
        <v>1.3518181818181816</v>
      </c>
      <c r="C699" s="119">
        <f t="shared" si="32"/>
        <v>13.518181818181816</v>
      </c>
      <c r="D699" s="126"/>
    </row>
    <row r="700" spans="1:4" ht="15.75" customHeight="1" x14ac:dyDescent="0.25">
      <c r="A700" s="119">
        <v>14.88</v>
      </c>
      <c r="B700" s="120">
        <f t="shared" si="31"/>
        <v>1.3527272727272728</v>
      </c>
      <c r="C700" s="119">
        <f t="shared" si="32"/>
        <v>13.527272727272727</v>
      </c>
      <c r="D700" s="126"/>
    </row>
    <row r="701" spans="1:4" ht="15.75" customHeight="1" x14ac:dyDescent="0.25">
      <c r="A701" s="119">
        <v>14.89</v>
      </c>
      <c r="B701" s="120">
        <f t="shared" si="31"/>
        <v>1.3536363636363635</v>
      </c>
      <c r="C701" s="119">
        <f t="shared" si="32"/>
        <v>13.536363636363635</v>
      </c>
      <c r="D701" s="126"/>
    </row>
    <row r="702" spans="1:4" ht="15.75" customHeight="1" x14ac:dyDescent="0.25">
      <c r="A702" s="119">
        <v>14.9</v>
      </c>
      <c r="B702" s="120">
        <f t="shared" si="31"/>
        <v>1.3545454545454545</v>
      </c>
      <c r="C702" s="119">
        <f t="shared" si="32"/>
        <v>13.545454545454545</v>
      </c>
      <c r="D702" s="126"/>
    </row>
    <row r="703" spans="1:4" ht="15.75" customHeight="1" x14ac:dyDescent="0.25">
      <c r="A703" s="119">
        <v>14.91</v>
      </c>
      <c r="B703" s="120">
        <f t="shared" si="31"/>
        <v>1.3554545454545455</v>
      </c>
      <c r="C703" s="119">
        <f t="shared" si="32"/>
        <v>13.554545454545453</v>
      </c>
      <c r="D703" s="126"/>
    </row>
    <row r="704" spans="1:4" ht="15.75" customHeight="1" x14ac:dyDescent="0.25">
      <c r="A704" s="119">
        <v>14.92</v>
      </c>
      <c r="B704" s="120">
        <f t="shared" si="31"/>
        <v>1.3563636363636364</v>
      </c>
      <c r="C704" s="119">
        <f t="shared" si="32"/>
        <v>13.563636363636363</v>
      </c>
      <c r="D704" s="126"/>
    </row>
    <row r="705" spans="1:4" ht="15.75" customHeight="1" x14ac:dyDescent="0.25">
      <c r="A705" s="119">
        <v>14.93</v>
      </c>
      <c r="B705" s="120">
        <f t="shared" si="31"/>
        <v>1.3572727272727272</v>
      </c>
      <c r="C705" s="119">
        <f t="shared" si="32"/>
        <v>13.572727272727271</v>
      </c>
      <c r="D705" s="126"/>
    </row>
    <row r="706" spans="1:4" ht="15.75" customHeight="1" x14ac:dyDescent="0.25">
      <c r="A706" s="119">
        <v>14.94</v>
      </c>
      <c r="B706" s="120">
        <f t="shared" si="31"/>
        <v>1.3581818181818182</v>
      </c>
      <c r="C706" s="119">
        <f t="shared" si="32"/>
        <v>13.58181818181818</v>
      </c>
      <c r="D706" s="126"/>
    </row>
    <row r="707" spans="1:4" ht="15.75" customHeight="1" x14ac:dyDescent="0.25">
      <c r="A707" s="119">
        <v>14.95</v>
      </c>
      <c r="B707" s="120">
        <f t="shared" si="31"/>
        <v>1.3590909090909091</v>
      </c>
      <c r="C707" s="119">
        <f t="shared" si="32"/>
        <v>13.59090909090909</v>
      </c>
      <c r="D707" s="126"/>
    </row>
    <row r="708" spans="1:4" ht="15.75" customHeight="1" x14ac:dyDescent="0.25">
      <c r="A708" s="119">
        <v>14.96</v>
      </c>
      <c r="B708" s="120">
        <f t="shared" si="31"/>
        <v>1.36</v>
      </c>
      <c r="C708" s="119">
        <f t="shared" si="32"/>
        <v>13.6</v>
      </c>
      <c r="D708" s="126"/>
    </row>
    <row r="709" spans="1:4" ht="15.75" customHeight="1" x14ac:dyDescent="0.25">
      <c r="A709" s="119">
        <v>14.97</v>
      </c>
      <c r="B709" s="120">
        <f t="shared" si="31"/>
        <v>1.3609090909090911</v>
      </c>
      <c r="C709" s="119">
        <f t="shared" si="32"/>
        <v>13.609090909090909</v>
      </c>
      <c r="D709" s="126"/>
    </row>
    <row r="710" spans="1:4" ht="15.75" customHeight="1" x14ac:dyDescent="0.25">
      <c r="A710" s="119">
        <v>14.98</v>
      </c>
      <c r="B710" s="120">
        <f t="shared" si="31"/>
        <v>1.3618181818181818</v>
      </c>
      <c r="C710" s="119">
        <f t="shared" si="32"/>
        <v>13.618181818181817</v>
      </c>
      <c r="D710" s="126"/>
    </row>
    <row r="711" spans="1:4" ht="15.75" customHeight="1" x14ac:dyDescent="0.25">
      <c r="A711" s="119">
        <v>14.99</v>
      </c>
      <c r="B711" s="120">
        <f t="shared" si="31"/>
        <v>1.3627272727272728</v>
      </c>
      <c r="C711" s="119">
        <f t="shared" si="32"/>
        <v>13.627272727272727</v>
      </c>
      <c r="D711" s="126"/>
    </row>
    <row r="712" spans="1:4" ht="15.75" customHeight="1" x14ac:dyDescent="0.25">
      <c r="A712" s="119">
        <v>15</v>
      </c>
      <c r="B712" s="120">
        <f t="shared" si="31"/>
        <v>1.3636363636363635</v>
      </c>
      <c r="C712" s="119">
        <f t="shared" si="32"/>
        <v>13.636363636363635</v>
      </c>
      <c r="D712" s="126"/>
    </row>
    <row r="713" spans="1:4" ht="15.75" customHeight="1" x14ac:dyDescent="0.25">
      <c r="A713" s="119">
        <v>15.01</v>
      </c>
      <c r="B713" s="120">
        <f t="shared" si="31"/>
        <v>1.3645454545454545</v>
      </c>
      <c r="C713" s="119">
        <f t="shared" si="32"/>
        <v>13.645454545454545</v>
      </c>
      <c r="D713" s="126"/>
    </row>
    <row r="714" spans="1:4" ht="15.75" customHeight="1" x14ac:dyDescent="0.25">
      <c r="A714" s="119">
        <v>15.02</v>
      </c>
      <c r="B714" s="120">
        <f t="shared" si="31"/>
        <v>1.3654545454545453</v>
      </c>
      <c r="C714" s="119">
        <f t="shared" si="32"/>
        <v>13.654545454545453</v>
      </c>
      <c r="D714" s="126"/>
    </row>
    <row r="715" spans="1:4" ht="15.75" customHeight="1" x14ac:dyDescent="0.25">
      <c r="A715" s="119">
        <v>15.03</v>
      </c>
      <c r="B715" s="120">
        <f t="shared" si="31"/>
        <v>1.3663636363636362</v>
      </c>
      <c r="C715" s="119">
        <f t="shared" si="32"/>
        <v>13.663636363636362</v>
      </c>
      <c r="D715" s="126"/>
    </row>
    <row r="716" spans="1:4" ht="15.75" customHeight="1" x14ac:dyDescent="0.25">
      <c r="A716" s="119">
        <v>15.04</v>
      </c>
      <c r="B716" s="120">
        <f t="shared" si="31"/>
        <v>1.3672727272727272</v>
      </c>
      <c r="C716" s="119">
        <f t="shared" si="32"/>
        <v>13.67272727272727</v>
      </c>
      <c r="D716" s="126"/>
    </row>
    <row r="717" spans="1:4" ht="15.75" customHeight="1" x14ac:dyDescent="0.25">
      <c r="A717" s="119">
        <v>15.05</v>
      </c>
      <c r="B717" s="120">
        <f t="shared" si="31"/>
        <v>1.3681818181818182</v>
      </c>
      <c r="C717" s="119">
        <f t="shared" si="32"/>
        <v>13.681818181818182</v>
      </c>
      <c r="D717" s="126"/>
    </row>
    <row r="718" spans="1:4" ht="15.75" customHeight="1" x14ac:dyDescent="0.25">
      <c r="A718" s="119">
        <v>15.06</v>
      </c>
      <c r="B718" s="120">
        <f t="shared" si="31"/>
        <v>1.3690909090909091</v>
      </c>
      <c r="C718" s="119">
        <f t="shared" si="32"/>
        <v>13.69090909090909</v>
      </c>
      <c r="D718" s="126"/>
    </row>
    <row r="719" spans="1:4" ht="15.75" customHeight="1" x14ac:dyDescent="0.25">
      <c r="A719" s="119">
        <v>15.07</v>
      </c>
      <c r="B719" s="120">
        <f t="shared" si="31"/>
        <v>1.37</v>
      </c>
      <c r="C719" s="119">
        <f t="shared" si="32"/>
        <v>13.7</v>
      </c>
      <c r="D719" s="126"/>
    </row>
    <row r="720" spans="1:4" ht="15.75" customHeight="1" x14ac:dyDescent="0.25">
      <c r="A720" s="119">
        <v>15.08</v>
      </c>
      <c r="B720" s="120">
        <f t="shared" si="31"/>
        <v>1.3709090909090909</v>
      </c>
      <c r="C720" s="119">
        <f t="shared" si="32"/>
        <v>13.709090909090907</v>
      </c>
      <c r="D720" s="126"/>
    </row>
    <row r="721" spans="1:4" ht="15.75" customHeight="1" x14ac:dyDescent="0.25">
      <c r="A721" s="119">
        <v>15.09</v>
      </c>
      <c r="B721" s="120">
        <f t="shared" si="31"/>
        <v>1.3718181818181818</v>
      </c>
      <c r="C721" s="119">
        <f t="shared" si="32"/>
        <v>13.718181818181817</v>
      </c>
      <c r="D721" s="126"/>
    </row>
    <row r="722" spans="1:4" ht="15.75" customHeight="1" x14ac:dyDescent="0.25">
      <c r="A722" s="119">
        <v>15.1</v>
      </c>
      <c r="B722" s="120">
        <f t="shared" si="31"/>
        <v>1.3727272727272728</v>
      </c>
      <c r="C722" s="119">
        <f t="shared" si="32"/>
        <v>13.727272727272727</v>
      </c>
      <c r="D722" s="126"/>
    </row>
    <row r="723" spans="1:4" ht="15.75" customHeight="1" x14ac:dyDescent="0.25">
      <c r="A723" s="119">
        <v>15.11</v>
      </c>
      <c r="B723" s="120">
        <f t="shared" si="31"/>
        <v>1.3736363636363635</v>
      </c>
      <c r="C723" s="119">
        <f t="shared" si="32"/>
        <v>13.736363636363635</v>
      </c>
      <c r="D723" s="126"/>
    </row>
    <row r="724" spans="1:4" ht="15.75" customHeight="1" x14ac:dyDescent="0.25">
      <c r="A724" s="119">
        <v>15.12</v>
      </c>
      <c r="B724" s="120">
        <f t="shared" si="31"/>
        <v>1.3745454545454545</v>
      </c>
      <c r="C724" s="119">
        <f t="shared" si="32"/>
        <v>13.745454545454544</v>
      </c>
      <c r="D724" s="126"/>
    </row>
    <row r="725" spans="1:4" ht="15.75" customHeight="1" x14ac:dyDescent="0.25">
      <c r="A725" s="119">
        <v>15.13</v>
      </c>
      <c r="B725" s="120">
        <f t="shared" si="31"/>
        <v>1.3754545454545455</v>
      </c>
      <c r="C725" s="119">
        <f t="shared" si="32"/>
        <v>13.754545454545454</v>
      </c>
      <c r="D725" s="126"/>
    </row>
    <row r="726" spans="1:4" ht="15.75" customHeight="1" x14ac:dyDescent="0.25">
      <c r="A726" s="119">
        <v>15.14</v>
      </c>
      <c r="B726" s="120">
        <f t="shared" si="31"/>
        <v>1.3763636363636365</v>
      </c>
      <c r="C726" s="119">
        <f t="shared" si="32"/>
        <v>13.763636363636364</v>
      </c>
      <c r="D726" s="126"/>
    </row>
    <row r="727" spans="1:4" ht="15.75" customHeight="1" x14ac:dyDescent="0.25">
      <c r="A727" s="119">
        <v>15.15</v>
      </c>
      <c r="B727" s="120">
        <f t="shared" si="31"/>
        <v>1.3772727272727272</v>
      </c>
      <c r="C727" s="119">
        <f t="shared" si="32"/>
        <v>13.772727272727272</v>
      </c>
      <c r="D727" s="126"/>
    </row>
    <row r="728" spans="1:4" ht="15.75" customHeight="1" x14ac:dyDescent="0.25">
      <c r="A728" s="119">
        <v>15.16</v>
      </c>
      <c r="B728" s="120">
        <f t="shared" si="31"/>
        <v>1.3781818181818182</v>
      </c>
      <c r="C728" s="119">
        <f t="shared" si="32"/>
        <v>13.781818181818181</v>
      </c>
      <c r="D728" s="126"/>
    </row>
    <row r="729" spans="1:4" ht="15.75" customHeight="1" x14ac:dyDescent="0.25">
      <c r="A729" s="119">
        <v>15.17</v>
      </c>
      <c r="B729" s="120">
        <f t="shared" si="31"/>
        <v>1.3790909090909089</v>
      </c>
      <c r="C729" s="119">
        <f t="shared" si="32"/>
        <v>13.790909090909089</v>
      </c>
      <c r="D729" s="126"/>
    </row>
    <row r="730" spans="1:4" ht="15.75" customHeight="1" x14ac:dyDescent="0.25">
      <c r="A730" s="119">
        <v>15.18</v>
      </c>
      <c r="B730" s="120">
        <f t="shared" si="31"/>
        <v>1.38</v>
      </c>
      <c r="C730" s="119">
        <f t="shared" si="32"/>
        <v>13.799999999999999</v>
      </c>
      <c r="D730" s="126"/>
    </row>
    <row r="731" spans="1:4" ht="15.75" customHeight="1" x14ac:dyDescent="0.25">
      <c r="A731" s="119">
        <v>15.19</v>
      </c>
      <c r="B731" s="120">
        <f t="shared" si="31"/>
        <v>1.3809090909090909</v>
      </c>
      <c r="C731" s="119">
        <f t="shared" si="32"/>
        <v>13.809090909090907</v>
      </c>
      <c r="D731" s="126"/>
    </row>
    <row r="732" spans="1:4" ht="15.75" customHeight="1" x14ac:dyDescent="0.25">
      <c r="A732" s="119">
        <v>15.2</v>
      </c>
      <c r="B732" s="120">
        <f t="shared" si="31"/>
        <v>1.3818181818181818</v>
      </c>
      <c r="C732" s="119">
        <f t="shared" si="32"/>
        <v>13.818181818181817</v>
      </c>
      <c r="D732" s="126"/>
    </row>
    <row r="733" spans="1:4" ht="15.75" customHeight="1" x14ac:dyDescent="0.25">
      <c r="A733" s="119">
        <v>15.21</v>
      </c>
      <c r="B733" s="120">
        <f t="shared" si="31"/>
        <v>1.3827272727272728</v>
      </c>
      <c r="C733" s="119">
        <f t="shared" si="32"/>
        <v>13.827272727272726</v>
      </c>
      <c r="D733" s="126"/>
    </row>
    <row r="734" spans="1:4" ht="15.75" customHeight="1" x14ac:dyDescent="0.25">
      <c r="A734" s="119">
        <v>15.22</v>
      </c>
      <c r="B734" s="120">
        <f t="shared" si="31"/>
        <v>1.3836363636363638</v>
      </c>
      <c r="C734" s="119">
        <f t="shared" si="32"/>
        <v>13.836363636363636</v>
      </c>
      <c r="D734" s="126"/>
    </row>
    <row r="735" spans="1:4" ht="15.75" customHeight="1" x14ac:dyDescent="0.25">
      <c r="A735" s="119">
        <v>15.23</v>
      </c>
      <c r="B735" s="120">
        <f t="shared" si="31"/>
        <v>1.3845454545454545</v>
      </c>
      <c r="C735" s="119">
        <f t="shared" si="32"/>
        <v>13.845454545454544</v>
      </c>
      <c r="D735" s="126"/>
    </row>
    <row r="736" spans="1:4" ht="15.75" customHeight="1" x14ac:dyDescent="0.25">
      <c r="A736" s="119">
        <v>15.24</v>
      </c>
      <c r="B736" s="120">
        <f t="shared" si="31"/>
        <v>1.3854545454545455</v>
      </c>
      <c r="C736" s="119">
        <f t="shared" si="32"/>
        <v>13.854545454545454</v>
      </c>
      <c r="D736" s="126"/>
    </row>
    <row r="737" spans="1:4" ht="15.75" customHeight="1" x14ac:dyDescent="0.25">
      <c r="A737" s="119">
        <v>15.25</v>
      </c>
      <c r="B737" s="120">
        <f t="shared" si="31"/>
        <v>1.3863636363636365</v>
      </c>
      <c r="C737" s="119">
        <f t="shared" si="32"/>
        <v>13.863636363636363</v>
      </c>
      <c r="D737" s="126"/>
    </row>
    <row r="738" spans="1:4" ht="15.75" customHeight="1" x14ac:dyDescent="0.25">
      <c r="A738" s="119">
        <v>15.26</v>
      </c>
      <c r="B738" s="120">
        <f t="shared" si="31"/>
        <v>1.3872727272727272</v>
      </c>
      <c r="C738" s="119">
        <f t="shared" si="32"/>
        <v>13.872727272727271</v>
      </c>
      <c r="D738" s="126"/>
    </row>
    <row r="739" spans="1:4" ht="15.75" customHeight="1" x14ac:dyDescent="0.25">
      <c r="A739" s="119">
        <v>15.27</v>
      </c>
      <c r="B739" s="120">
        <f t="shared" si="31"/>
        <v>1.3881818181818182</v>
      </c>
      <c r="C739" s="119">
        <f t="shared" si="32"/>
        <v>13.881818181818181</v>
      </c>
      <c r="D739" s="126"/>
    </row>
    <row r="740" spans="1:4" ht="15.75" customHeight="1" x14ac:dyDescent="0.25">
      <c r="A740" s="119">
        <v>15.28</v>
      </c>
      <c r="B740" s="120">
        <f t="shared" si="31"/>
        <v>1.3890909090909089</v>
      </c>
      <c r="C740" s="119">
        <f t="shared" si="32"/>
        <v>13.890909090909089</v>
      </c>
      <c r="D740" s="126"/>
    </row>
    <row r="741" spans="1:4" ht="15.75" customHeight="1" x14ac:dyDescent="0.25">
      <c r="A741" s="119">
        <v>15.29</v>
      </c>
      <c r="B741" s="120">
        <f t="shared" si="31"/>
        <v>1.39</v>
      </c>
      <c r="C741" s="119">
        <f t="shared" si="32"/>
        <v>13.899999999999999</v>
      </c>
      <c r="D741" s="126"/>
    </row>
    <row r="742" spans="1:4" ht="15.75" customHeight="1" x14ac:dyDescent="0.25">
      <c r="A742" s="119">
        <v>15.3</v>
      </c>
      <c r="B742" s="120">
        <f t="shared" si="31"/>
        <v>1.3909090909090909</v>
      </c>
      <c r="C742" s="119">
        <f t="shared" si="32"/>
        <v>13.909090909090908</v>
      </c>
      <c r="D742" s="126"/>
    </row>
    <row r="743" spans="1:4" ht="15.75" customHeight="1" x14ac:dyDescent="0.25">
      <c r="A743" s="119">
        <v>15.31</v>
      </c>
      <c r="B743" s="120">
        <f t="shared" si="31"/>
        <v>1.3918181818181818</v>
      </c>
      <c r="C743" s="119">
        <f t="shared" si="32"/>
        <v>13.918181818181818</v>
      </c>
      <c r="D743" s="126"/>
    </row>
    <row r="744" spans="1:4" ht="15.75" customHeight="1" x14ac:dyDescent="0.25">
      <c r="A744" s="119">
        <v>15.32</v>
      </c>
      <c r="B744" s="120">
        <f t="shared" si="31"/>
        <v>1.3927272727272726</v>
      </c>
      <c r="C744" s="119">
        <f t="shared" si="32"/>
        <v>13.927272727272726</v>
      </c>
      <c r="D744" s="126"/>
    </row>
    <row r="745" spans="1:4" ht="15.75" customHeight="1" x14ac:dyDescent="0.25">
      <c r="A745" s="119">
        <v>15.33</v>
      </c>
      <c r="B745" s="120">
        <f t="shared" si="31"/>
        <v>1.3936363636363636</v>
      </c>
      <c r="C745" s="119">
        <f t="shared" si="32"/>
        <v>13.936363636363636</v>
      </c>
      <c r="D745" s="126"/>
    </row>
    <row r="746" spans="1:4" ht="15.75" customHeight="1" x14ac:dyDescent="0.25">
      <c r="A746" s="119">
        <v>15.34</v>
      </c>
      <c r="B746" s="120">
        <f t="shared" si="31"/>
        <v>1.3945454545454545</v>
      </c>
      <c r="C746" s="119">
        <f t="shared" si="32"/>
        <v>13.945454545454544</v>
      </c>
      <c r="D746" s="126"/>
    </row>
    <row r="747" spans="1:4" ht="15.75" customHeight="1" x14ac:dyDescent="0.25">
      <c r="A747" s="119">
        <v>15.35</v>
      </c>
      <c r="B747" s="120">
        <f t="shared" si="31"/>
        <v>1.3954545454545455</v>
      </c>
      <c r="C747" s="119">
        <f t="shared" si="32"/>
        <v>13.954545454545453</v>
      </c>
      <c r="D747" s="126"/>
    </row>
    <row r="748" spans="1:4" ht="15.75" customHeight="1" x14ac:dyDescent="0.25">
      <c r="A748" s="119">
        <v>15.36</v>
      </c>
      <c r="B748" s="120">
        <f t="shared" si="31"/>
        <v>1.3963636363636363</v>
      </c>
      <c r="C748" s="119">
        <f t="shared" si="32"/>
        <v>13.963636363636361</v>
      </c>
      <c r="D748" s="126"/>
    </row>
    <row r="749" spans="1:4" ht="15.75" customHeight="1" x14ac:dyDescent="0.25">
      <c r="A749" s="119">
        <v>15.37</v>
      </c>
      <c r="B749" s="120">
        <f t="shared" si="31"/>
        <v>1.3972727272727272</v>
      </c>
      <c r="C749" s="119">
        <f t="shared" si="32"/>
        <v>13.972727272727271</v>
      </c>
      <c r="D749" s="126"/>
    </row>
    <row r="750" spans="1:4" ht="15.75" customHeight="1" x14ac:dyDescent="0.25">
      <c r="A750" s="119">
        <v>15.38</v>
      </c>
      <c r="B750" s="120">
        <f t="shared" si="31"/>
        <v>1.3981818181818182</v>
      </c>
      <c r="C750" s="119">
        <f t="shared" si="32"/>
        <v>13.981818181818181</v>
      </c>
      <c r="D750" s="126"/>
    </row>
    <row r="751" spans="1:4" ht="15.75" customHeight="1" x14ac:dyDescent="0.25">
      <c r="A751" s="119">
        <v>15.39</v>
      </c>
      <c r="B751" s="120">
        <f t="shared" si="31"/>
        <v>1.3990909090909092</v>
      </c>
      <c r="C751" s="119">
        <f t="shared" si="32"/>
        <v>13.99090909090909</v>
      </c>
      <c r="D751" s="126"/>
    </row>
    <row r="752" spans="1:4" ht="15.75" customHeight="1" x14ac:dyDescent="0.25">
      <c r="A752" s="119">
        <v>15.4</v>
      </c>
      <c r="B752" s="120">
        <f t="shared" ref="B752:B815" si="33">+C752*0.1</f>
        <v>1.4000000000000001</v>
      </c>
      <c r="C752" s="119">
        <f t="shared" si="32"/>
        <v>14</v>
      </c>
      <c r="D752" s="126"/>
    </row>
    <row r="753" spans="1:4" ht="15.75" customHeight="1" x14ac:dyDescent="0.25">
      <c r="A753" s="119">
        <v>15.41</v>
      </c>
      <c r="B753" s="120">
        <f t="shared" si="33"/>
        <v>1.4009090909090909</v>
      </c>
      <c r="C753" s="119">
        <f t="shared" si="32"/>
        <v>14.009090909090908</v>
      </c>
      <c r="D753" s="126"/>
    </row>
    <row r="754" spans="1:4" ht="15.75" customHeight="1" x14ac:dyDescent="0.25">
      <c r="A754" s="119">
        <v>15.42</v>
      </c>
      <c r="B754" s="120">
        <f t="shared" si="33"/>
        <v>1.4018181818181819</v>
      </c>
      <c r="C754" s="119">
        <f t="shared" ref="C754:C817" si="34">+A754/1.1</f>
        <v>14.018181818181818</v>
      </c>
      <c r="D754" s="126"/>
    </row>
    <row r="755" spans="1:4" ht="15.75" customHeight="1" x14ac:dyDescent="0.25">
      <c r="A755" s="119">
        <v>15.43</v>
      </c>
      <c r="B755" s="120">
        <f t="shared" si="33"/>
        <v>1.4027272727272726</v>
      </c>
      <c r="C755" s="119">
        <f t="shared" si="34"/>
        <v>14.027272727272726</v>
      </c>
      <c r="D755" s="126"/>
    </row>
    <row r="756" spans="1:4" ht="15.75" customHeight="1" x14ac:dyDescent="0.25">
      <c r="A756" s="119">
        <v>15.44</v>
      </c>
      <c r="B756" s="120">
        <f t="shared" si="33"/>
        <v>1.4036363636363636</v>
      </c>
      <c r="C756" s="119">
        <f t="shared" si="34"/>
        <v>14.036363636363635</v>
      </c>
      <c r="D756" s="126"/>
    </row>
    <row r="757" spans="1:4" ht="15.75" customHeight="1" x14ac:dyDescent="0.25">
      <c r="A757" s="119">
        <v>15.45</v>
      </c>
      <c r="B757" s="120">
        <f t="shared" si="33"/>
        <v>1.4045454545454543</v>
      </c>
      <c r="C757" s="119">
        <f t="shared" si="34"/>
        <v>14.045454545454543</v>
      </c>
      <c r="D757" s="126"/>
    </row>
    <row r="758" spans="1:4" ht="15.75" customHeight="1" x14ac:dyDescent="0.25">
      <c r="A758" s="119">
        <v>15.46</v>
      </c>
      <c r="B758" s="120">
        <f t="shared" si="33"/>
        <v>1.4054545454545455</v>
      </c>
      <c r="C758" s="119">
        <f t="shared" si="34"/>
        <v>14.054545454545455</v>
      </c>
      <c r="D758" s="126"/>
    </row>
    <row r="759" spans="1:4" ht="15.75" customHeight="1" x14ac:dyDescent="0.25">
      <c r="A759" s="119">
        <v>15.47</v>
      </c>
      <c r="B759" s="120">
        <f t="shared" si="33"/>
        <v>1.4063636363636363</v>
      </c>
      <c r="C759" s="119">
        <f t="shared" si="34"/>
        <v>14.063636363636363</v>
      </c>
      <c r="D759" s="126"/>
    </row>
    <row r="760" spans="1:4" ht="15.75" customHeight="1" x14ac:dyDescent="0.25">
      <c r="A760" s="119">
        <v>15.48</v>
      </c>
      <c r="B760" s="120">
        <f t="shared" si="33"/>
        <v>1.4072727272727272</v>
      </c>
      <c r="C760" s="119">
        <f t="shared" si="34"/>
        <v>14.072727272727272</v>
      </c>
      <c r="D760" s="126"/>
    </row>
    <row r="761" spans="1:4" ht="15.75" customHeight="1" x14ac:dyDescent="0.25">
      <c r="A761" s="119">
        <v>15.49</v>
      </c>
      <c r="B761" s="120">
        <f t="shared" si="33"/>
        <v>1.4081818181818182</v>
      </c>
      <c r="C761" s="119">
        <f t="shared" si="34"/>
        <v>14.08181818181818</v>
      </c>
      <c r="D761" s="126"/>
    </row>
    <row r="762" spans="1:4" ht="15.75" customHeight="1" x14ac:dyDescent="0.25">
      <c r="A762" s="119">
        <v>15.5</v>
      </c>
      <c r="B762" s="120">
        <f t="shared" si="33"/>
        <v>1.4090909090909092</v>
      </c>
      <c r="C762" s="119">
        <f t="shared" si="34"/>
        <v>14.09090909090909</v>
      </c>
      <c r="D762" s="126"/>
    </row>
    <row r="763" spans="1:4" ht="15.75" customHeight="1" x14ac:dyDescent="0.25">
      <c r="A763" s="119">
        <v>15.51</v>
      </c>
      <c r="B763" s="120">
        <f t="shared" si="33"/>
        <v>1.41</v>
      </c>
      <c r="C763" s="119">
        <f t="shared" si="34"/>
        <v>14.099999999999998</v>
      </c>
      <c r="D763" s="126"/>
    </row>
    <row r="764" spans="1:4" ht="15.75" customHeight="1" x14ac:dyDescent="0.25">
      <c r="A764" s="119">
        <v>15.52</v>
      </c>
      <c r="B764" s="120">
        <f t="shared" si="33"/>
        <v>1.4109090909090909</v>
      </c>
      <c r="C764" s="119">
        <f t="shared" si="34"/>
        <v>14.109090909090908</v>
      </c>
      <c r="D764" s="126"/>
    </row>
    <row r="765" spans="1:4" ht="15.75" customHeight="1" x14ac:dyDescent="0.25">
      <c r="A765" s="119">
        <v>15.53</v>
      </c>
      <c r="B765" s="120">
        <f t="shared" si="33"/>
        <v>1.4118181818181819</v>
      </c>
      <c r="C765" s="119">
        <f t="shared" si="34"/>
        <v>14.118181818181817</v>
      </c>
      <c r="D765" s="126"/>
    </row>
    <row r="766" spans="1:4" ht="15.75" customHeight="1" x14ac:dyDescent="0.25">
      <c r="A766" s="119">
        <v>15.54</v>
      </c>
      <c r="B766" s="120">
        <f t="shared" si="33"/>
        <v>1.4127272727272726</v>
      </c>
      <c r="C766" s="119">
        <f t="shared" si="34"/>
        <v>14.127272727272725</v>
      </c>
      <c r="D766" s="126"/>
    </row>
    <row r="767" spans="1:4" ht="15.75" customHeight="1" x14ac:dyDescent="0.25">
      <c r="A767" s="119">
        <v>15.55</v>
      </c>
      <c r="B767" s="120">
        <f t="shared" si="33"/>
        <v>1.4136363636363638</v>
      </c>
      <c r="C767" s="119">
        <f t="shared" si="34"/>
        <v>14.136363636363637</v>
      </c>
      <c r="D767" s="126"/>
    </row>
    <row r="768" spans="1:4" ht="15.75" customHeight="1" x14ac:dyDescent="0.25">
      <c r="A768" s="119">
        <v>15.56</v>
      </c>
      <c r="B768" s="120">
        <f t="shared" si="33"/>
        <v>1.4145454545454546</v>
      </c>
      <c r="C768" s="119">
        <f t="shared" si="34"/>
        <v>14.145454545454545</v>
      </c>
      <c r="D768" s="126"/>
    </row>
    <row r="769" spans="1:4" ht="15.75" customHeight="1" x14ac:dyDescent="0.25">
      <c r="A769" s="119">
        <v>15.57</v>
      </c>
      <c r="B769" s="120">
        <f t="shared" si="33"/>
        <v>1.4154545454545455</v>
      </c>
      <c r="C769" s="119">
        <f t="shared" si="34"/>
        <v>14.154545454545454</v>
      </c>
      <c r="D769" s="126"/>
    </row>
    <row r="770" spans="1:4" ht="15.75" customHeight="1" x14ac:dyDescent="0.25">
      <c r="A770" s="119">
        <v>15.58</v>
      </c>
      <c r="B770" s="120">
        <f t="shared" si="33"/>
        <v>1.4163636363636363</v>
      </c>
      <c r="C770" s="119">
        <f t="shared" si="34"/>
        <v>14.163636363636362</v>
      </c>
      <c r="D770" s="126"/>
    </row>
    <row r="771" spans="1:4" ht="15.75" customHeight="1" x14ac:dyDescent="0.25">
      <c r="A771" s="119">
        <v>15.59</v>
      </c>
      <c r="B771" s="120">
        <f t="shared" si="33"/>
        <v>1.4172727272727272</v>
      </c>
      <c r="C771" s="119">
        <f t="shared" si="34"/>
        <v>14.172727272727272</v>
      </c>
      <c r="D771" s="126"/>
    </row>
    <row r="772" spans="1:4" ht="15.75" customHeight="1" x14ac:dyDescent="0.25">
      <c r="A772" s="119">
        <v>15.6</v>
      </c>
      <c r="B772" s="120">
        <f t="shared" si="33"/>
        <v>1.418181818181818</v>
      </c>
      <c r="C772" s="119">
        <f t="shared" si="34"/>
        <v>14.18181818181818</v>
      </c>
      <c r="D772" s="126"/>
    </row>
    <row r="773" spans="1:4" ht="15.75" customHeight="1" x14ac:dyDescent="0.25">
      <c r="A773" s="119">
        <v>15.61</v>
      </c>
      <c r="B773" s="120">
        <f t="shared" si="33"/>
        <v>1.419090909090909</v>
      </c>
      <c r="C773" s="119">
        <f t="shared" si="34"/>
        <v>14.19090909090909</v>
      </c>
      <c r="D773" s="126"/>
    </row>
    <row r="774" spans="1:4" ht="15.75" customHeight="1" x14ac:dyDescent="0.25">
      <c r="A774" s="119">
        <v>15.62</v>
      </c>
      <c r="B774" s="120">
        <f t="shared" si="33"/>
        <v>1.42</v>
      </c>
      <c r="C774" s="119">
        <f t="shared" si="34"/>
        <v>14.199999999999998</v>
      </c>
      <c r="D774" s="126"/>
    </row>
    <row r="775" spans="1:4" ht="15.75" customHeight="1" x14ac:dyDescent="0.25">
      <c r="A775" s="119">
        <v>15.63</v>
      </c>
      <c r="B775" s="120">
        <f t="shared" si="33"/>
        <v>1.4209090909090909</v>
      </c>
      <c r="C775" s="119">
        <f t="shared" si="34"/>
        <v>14.209090909090909</v>
      </c>
      <c r="D775" s="126"/>
    </row>
    <row r="776" spans="1:4" ht="15.75" customHeight="1" x14ac:dyDescent="0.25">
      <c r="A776" s="119">
        <v>15.64</v>
      </c>
      <c r="B776" s="120">
        <f t="shared" si="33"/>
        <v>1.4218181818181819</v>
      </c>
      <c r="C776" s="119">
        <f t="shared" si="34"/>
        <v>14.218181818181817</v>
      </c>
      <c r="D776" s="126"/>
    </row>
    <row r="777" spans="1:4" ht="15.75" customHeight="1" x14ac:dyDescent="0.25">
      <c r="A777" s="119">
        <v>15.65</v>
      </c>
      <c r="B777" s="120">
        <f t="shared" si="33"/>
        <v>1.4227272727272728</v>
      </c>
      <c r="C777" s="119">
        <f t="shared" si="34"/>
        <v>14.227272727272727</v>
      </c>
      <c r="D777" s="126"/>
    </row>
    <row r="778" spans="1:4" ht="15.75" customHeight="1" x14ac:dyDescent="0.25">
      <c r="A778" s="119">
        <v>15.66</v>
      </c>
      <c r="B778" s="120">
        <f t="shared" si="33"/>
        <v>1.4236363636363636</v>
      </c>
      <c r="C778" s="119">
        <f t="shared" si="34"/>
        <v>14.236363636363635</v>
      </c>
      <c r="D778" s="126"/>
    </row>
    <row r="779" spans="1:4" ht="15.75" customHeight="1" x14ac:dyDescent="0.25">
      <c r="A779" s="119">
        <v>15.67</v>
      </c>
      <c r="B779" s="120">
        <f t="shared" si="33"/>
        <v>1.4245454545454546</v>
      </c>
      <c r="C779" s="119">
        <f t="shared" si="34"/>
        <v>14.245454545454544</v>
      </c>
      <c r="D779" s="126"/>
    </row>
    <row r="780" spans="1:4" ht="15.75" customHeight="1" x14ac:dyDescent="0.25">
      <c r="A780" s="119">
        <v>15.68</v>
      </c>
      <c r="B780" s="120">
        <f t="shared" si="33"/>
        <v>1.4254545454545455</v>
      </c>
      <c r="C780" s="119">
        <f t="shared" si="34"/>
        <v>14.254545454545454</v>
      </c>
      <c r="D780" s="126"/>
    </row>
    <row r="781" spans="1:4" ht="15.75" customHeight="1" x14ac:dyDescent="0.25">
      <c r="A781" s="119">
        <v>15.69</v>
      </c>
      <c r="B781" s="120">
        <f t="shared" si="33"/>
        <v>1.4263636363636363</v>
      </c>
      <c r="C781" s="119">
        <f t="shared" si="34"/>
        <v>14.263636363636362</v>
      </c>
      <c r="D781" s="126"/>
    </row>
    <row r="782" spans="1:4" ht="15.75" customHeight="1" x14ac:dyDescent="0.25">
      <c r="A782" s="119">
        <v>15.7</v>
      </c>
      <c r="B782" s="120">
        <f t="shared" si="33"/>
        <v>1.4272727272727272</v>
      </c>
      <c r="C782" s="119">
        <f t="shared" si="34"/>
        <v>14.272727272727272</v>
      </c>
      <c r="D782" s="126"/>
    </row>
    <row r="783" spans="1:4" ht="15.75" customHeight="1" x14ac:dyDescent="0.25">
      <c r="A783" s="119">
        <v>15.71</v>
      </c>
      <c r="B783" s="120">
        <f t="shared" si="33"/>
        <v>1.4281818181818182</v>
      </c>
      <c r="C783" s="119">
        <f t="shared" si="34"/>
        <v>14.281818181818181</v>
      </c>
      <c r="D783" s="126"/>
    </row>
    <row r="784" spans="1:4" ht="15.75" customHeight="1" x14ac:dyDescent="0.25">
      <c r="A784" s="119">
        <v>15.72</v>
      </c>
      <c r="B784" s="120">
        <f t="shared" si="33"/>
        <v>1.4290909090909092</v>
      </c>
      <c r="C784" s="119">
        <f t="shared" si="34"/>
        <v>14.290909090909091</v>
      </c>
      <c r="D784" s="126"/>
    </row>
    <row r="785" spans="1:4" ht="15.75" customHeight="1" x14ac:dyDescent="0.25">
      <c r="A785" s="119">
        <v>15.73</v>
      </c>
      <c r="B785" s="120">
        <f t="shared" si="33"/>
        <v>1.43</v>
      </c>
      <c r="C785" s="119">
        <f t="shared" si="34"/>
        <v>14.299999999999999</v>
      </c>
      <c r="D785" s="126"/>
    </row>
    <row r="786" spans="1:4" ht="15.75" customHeight="1" x14ac:dyDescent="0.25">
      <c r="A786" s="119">
        <v>15.74</v>
      </c>
      <c r="B786" s="120">
        <f t="shared" si="33"/>
        <v>1.4309090909090909</v>
      </c>
      <c r="C786" s="119">
        <f t="shared" si="34"/>
        <v>14.309090909090909</v>
      </c>
      <c r="D786" s="126"/>
    </row>
    <row r="787" spans="1:4" ht="15.75" customHeight="1" x14ac:dyDescent="0.25">
      <c r="A787" s="119">
        <v>15.75</v>
      </c>
      <c r="B787" s="120">
        <f t="shared" si="33"/>
        <v>1.4318181818181817</v>
      </c>
      <c r="C787" s="119">
        <f t="shared" si="34"/>
        <v>14.318181818181817</v>
      </c>
      <c r="D787" s="126"/>
    </row>
    <row r="788" spans="1:4" ht="15.75" customHeight="1" x14ac:dyDescent="0.25">
      <c r="A788" s="119">
        <v>15.76</v>
      </c>
      <c r="B788" s="120">
        <f t="shared" si="33"/>
        <v>1.4327272727272726</v>
      </c>
      <c r="C788" s="119">
        <f t="shared" si="34"/>
        <v>14.327272727272726</v>
      </c>
      <c r="D788" s="126"/>
    </row>
    <row r="789" spans="1:4" ht="15.75" customHeight="1" x14ac:dyDescent="0.25">
      <c r="A789" s="119">
        <v>15.77</v>
      </c>
      <c r="B789" s="120">
        <f t="shared" si="33"/>
        <v>1.4336363636363636</v>
      </c>
      <c r="C789" s="119">
        <f t="shared" si="34"/>
        <v>14.336363636363634</v>
      </c>
      <c r="D789" s="126"/>
    </row>
    <row r="790" spans="1:4" ht="15.75" customHeight="1" x14ac:dyDescent="0.25">
      <c r="A790" s="119">
        <v>15.78</v>
      </c>
      <c r="B790" s="120">
        <f t="shared" si="33"/>
        <v>1.4345454545454546</v>
      </c>
      <c r="C790" s="119">
        <f t="shared" si="34"/>
        <v>14.345454545454544</v>
      </c>
      <c r="D790" s="126"/>
    </row>
    <row r="791" spans="1:4" ht="15.75" customHeight="1" x14ac:dyDescent="0.25">
      <c r="A791" s="119">
        <v>15.79</v>
      </c>
      <c r="B791" s="120">
        <f t="shared" si="33"/>
        <v>1.4354545454545453</v>
      </c>
      <c r="C791" s="119">
        <f t="shared" si="34"/>
        <v>14.354545454545452</v>
      </c>
      <c r="D791" s="126"/>
    </row>
    <row r="792" spans="1:4" ht="15.75" customHeight="1" x14ac:dyDescent="0.25">
      <c r="A792" s="119">
        <v>15.8</v>
      </c>
      <c r="B792" s="120">
        <f t="shared" si="33"/>
        <v>1.4363636363636365</v>
      </c>
      <c r="C792" s="119">
        <f t="shared" si="34"/>
        <v>14.363636363636363</v>
      </c>
      <c r="D792" s="126"/>
    </row>
    <row r="793" spans="1:4" ht="15.75" customHeight="1" x14ac:dyDescent="0.25">
      <c r="A793" s="119">
        <v>15.81</v>
      </c>
      <c r="B793" s="120">
        <f t="shared" si="33"/>
        <v>1.4372727272727273</v>
      </c>
      <c r="C793" s="119">
        <f t="shared" si="34"/>
        <v>14.372727272727271</v>
      </c>
      <c r="D793" s="126"/>
    </row>
    <row r="794" spans="1:4" ht="15.75" customHeight="1" x14ac:dyDescent="0.25">
      <c r="A794" s="119">
        <v>15.82</v>
      </c>
      <c r="B794" s="120">
        <f t="shared" si="33"/>
        <v>1.4381818181818182</v>
      </c>
      <c r="C794" s="119">
        <f t="shared" si="34"/>
        <v>14.381818181818181</v>
      </c>
      <c r="D794" s="126"/>
    </row>
    <row r="795" spans="1:4" ht="15.75" customHeight="1" x14ac:dyDescent="0.25">
      <c r="A795" s="119">
        <v>15.83</v>
      </c>
      <c r="B795" s="120">
        <f t="shared" si="33"/>
        <v>1.4390909090909092</v>
      </c>
      <c r="C795" s="119">
        <f t="shared" si="34"/>
        <v>14.390909090909091</v>
      </c>
      <c r="D795" s="126"/>
    </row>
    <row r="796" spans="1:4" ht="15.75" customHeight="1" x14ac:dyDescent="0.25">
      <c r="A796" s="119">
        <v>15.84</v>
      </c>
      <c r="B796" s="120">
        <f t="shared" si="33"/>
        <v>1.44</v>
      </c>
      <c r="C796" s="119">
        <f t="shared" si="34"/>
        <v>14.399999999999999</v>
      </c>
      <c r="D796" s="126"/>
    </row>
    <row r="797" spans="1:4" ht="15.75" customHeight="1" x14ac:dyDescent="0.25">
      <c r="A797" s="119">
        <v>15.85</v>
      </c>
      <c r="B797" s="120">
        <f t="shared" si="33"/>
        <v>1.4409090909090909</v>
      </c>
      <c r="C797" s="119">
        <f t="shared" si="34"/>
        <v>14.409090909090908</v>
      </c>
      <c r="D797" s="126"/>
    </row>
    <row r="798" spans="1:4" ht="15.75" customHeight="1" x14ac:dyDescent="0.25">
      <c r="A798" s="119">
        <v>15.86</v>
      </c>
      <c r="B798" s="120">
        <f t="shared" si="33"/>
        <v>1.4418181818181817</v>
      </c>
      <c r="C798" s="119">
        <f t="shared" si="34"/>
        <v>14.418181818181816</v>
      </c>
      <c r="D798" s="126"/>
    </row>
    <row r="799" spans="1:4" ht="15.75" customHeight="1" x14ac:dyDescent="0.25">
      <c r="A799" s="119">
        <v>15.87</v>
      </c>
      <c r="B799" s="120">
        <f t="shared" si="33"/>
        <v>1.4427272727272726</v>
      </c>
      <c r="C799" s="119">
        <f t="shared" si="34"/>
        <v>14.427272727272726</v>
      </c>
      <c r="D799" s="126"/>
    </row>
    <row r="800" spans="1:4" ht="15.75" customHeight="1" x14ac:dyDescent="0.25">
      <c r="A800" s="119">
        <v>15.88</v>
      </c>
      <c r="B800" s="120">
        <f t="shared" si="33"/>
        <v>1.4436363636363636</v>
      </c>
      <c r="C800" s="119">
        <f t="shared" si="34"/>
        <v>14.436363636363636</v>
      </c>
      <c r="D800" s="126"/>
    </row>
    <row r="801" spans="1:4" ht="15.75" customHeight="1" x14ac:dyDescent="0.25">
      <c r="A801" s="119">
        <v>15.89</v>
      </c>
      <c r="B801" s="120">
        <f t="shared" si="33"/>
        <v>1.4445454545454546</v>
      </c>
      <c r="C801" s="119">
        <f t="shared" si="34"/>
        <v>14.445454545454545</v>
      </c>
      <c r="D801" s="126"/>
    </row>
    <row r="802" spans="1:4" ht="15.75" customHeight="1" x14ac:dyDescent="0.25">
      <c r="A802" s="119">
        <v>15.9</v>
      </c>
      <c r="B802" s="120">
        <f t="shared" si="33"/>
        <v>1.4454545454545453</v>
      </c>
      <c r="C802" s="119">
        <f t="shared" si="34"/>
        <v>14.454545454545453</v>
      </c>
      <c r="D802" s="126"/>
    </row>
    <row r="803" spans="1:4" ht="15.75" customHeight="1" x14ac:dyDescent="0.25">
      <c r="A803" s="119">
        <v>15.91</v>
      </c>
      <c r="B803" s="120">
        <f t="shared" si="33"/>
        <v>1.4463636363636363</v>
      </c>
      <c r="C803" s="119">
        <f t="shared" si="34"/>
        <v>14.463636363636363</v>
      </c>
      <c r="D803" s="126"/>
    </row>
    <row r="804" spans="1:4" ht="15.75" customHeight="1" x14ac:dyDescent="0.25">
      <c r="A804" s="119">
        <v>15.92</v>
      </c>
      <c r="B804" s="120">
        <f t="shared" si="33"/>
        <v>1.4472727272727273</v>
      </c>
      <c r="C804" s="119">
        <f t="shared" si="34"/>
        <v>14.472727272727271</v>
      </c>
      <c r="D804" s="126"/>
    </row>
    <row r="805" spans="1:4" ht="15.75" customHeight="1" x14ac:dyDescent="0.25">
      <c r="A805" s="119">
        <v>15.93</v>
      </c>
      <c r="B805" s="120">
        <f t="shared" si="33"/>
        <v>1.4481818181818182</v>
      </c>
      <c r="C805" s="119">
        <f t="shared" si="34"/>
        <v>14.481818181818181</v>
      </c>
      <c r="D805" s="126"/>
    </row>
    <row r="806" spans="1:4" ht="15.75" customHeight="1" x14ac:dyDescent="0.25">
      <c r="A806" s="119">
        <v>15.94</v>
      </c>
      <c r="B806" s="120">
        <f t="shared" si="33"/>
        <v>1.449090909090909</v>
      </c>
      <c r="C806" s="119">
        <f t="shared" si="34"/>
        <v>14.490909090909089</v>
      </c>
      <c r="D806" s="126"/>
    </row>
    <row r="807" spans="1:4" ht="15.75" customHeight="1" x14ac:dyDescent="0.25">
      <c r="A807" s="119">
        <v>15.95</v>
      </c>
      <c r="B807" s="120">
        <f t="shared" si="33"/>
        <v>1.45</v>
      </c>
      <c r="C807" s="119">
        <f t="shared" si="34"/>
        <v>14.499999999999998</v>
      </c>
      <c r="D807" s="126"/>
    </row>
    <row r="808" spans="1:4" ht="15.75" customHeight="1" x14ac:dyDescent="0.25">
      <c r="A808" s="119">
        <v>15.96</v>
      </c>
      <c r="B808" s="120">
        <f t="shared" si="33"/>
        <v>1.4509090909090909</v>
      </c>
      <c r="C808" s="119">
        <f t="shared" si="34"/>
        <v>14.509090909090908</v>
      </c>
      <c r="D808" s="126"/>
    </row>
    <row r="809" spans="1:4" ht="15.75" customHeight="1" x14ac:dyDescent="0.25">
      <c r="A809" s="119">
        <v>15.97</v>
      </c>
      <c r="B809" s="120">
        <f t="shared" si="33"/>
        <v>1.4518181818181819</v>
      </c>
      <c r="C809" s="119">
        <f t="shared" si="34"/>
        <v>14.518181818181818</v>
      </c>
      <c r="D809" s="126"/>
    </row>
    <row r="810" spans="1:4" ht="15.75" customHeight="1" x14ac:dyDescent="0.25">
      <c r="A810" s="119">
        <v>15.98</v>
      </c>
      <c r="B810" s="120">
        <f t="shared" si="33"/>
        <v>1.4527272727272729</v>
      </c>
      <c r="C810" s="119">
        <f t="shared" si="34"/>
        <v>14.527272727272727</v>
      </c>
      <c r="D810" s="126"/>
    </row>
    <row r="811" spans="1:4" ht="15.75" customHeight="1" x14ac:dyDescent="0.25">
      <c r="A811" s="119">
        <v>15.99</v>
      </c>
      <c r="B811" s="120">
        <f t="shared" si="33"/>
        <v>1.4536363636363636</v>
      </c>
      <c r="C811" s="119">
        <f t="shared" si="34"/>
        <v>14.536363636363635</v>
      </c>
      <c r="D811" s="126"/>
    </row>
    <row r="812" spans="1:4" ht="15.75" customHeight="1" x14ac:dyDescent="0.25">
      <c r="A812" s="119">
        <v>16</v>
      </c>
      <c r="B812" s="120">
        <f t="shared" si="33"/>
        <v>1.4545454545454546</v>
      </c>
      <c r="C812" s="119">
        <f t="shared" si="34"/>
        <v>14.545454545454545</v>
      </c>
      <c r="D812" s="126"/>
    </row>
    <row r="813" spans="1:4" ht="15.75" customHeight="1" x14ac:dyDescent="0.25">
      <c r="A813" s="119">
        <v>16.010000000000002</v>
      </c>
      <c r="B813" s="120">
        <f t="shared" si="33"/>
        <v>1.4554545454545456</v>
      </c>
      <c r="C813" s="119">
        <f t="shared" si="34"/>
        <v>14.554545454545455</v>
      </c>
      <c r="D813" s="126"/>
    </row>
    <row r="814" spans="1:4" ht="15.75" customHeight="1" x14ac:dyDescent="0.25">
      <c r="A814" s="119">
        <v>16.02</v>
      </c>
      <c r="B814" s="120">
        <f t="shared" si="33"/>
        <v>1.4563636363636363</v>
      </c>
      <c r="C814" s="119">
        <f t="shared" si="34"/>
        <v>14.563636363636363</v>
      </c>
      <c r="D814" s="126"/>
    </row>
    <row r="815" spans="1:4" ht="15.75" customHeight="1" x14ac:dyDescent="0.25">
      <c r="A815" s="119">
        <v>16.03</v>
      </c>
      <c r="B815" s="120">
        <f t="shared" si="33"/>
        <v>1.4572727272727273</v>
      </c>
      <c r="C815" s="119">
        <f t="shared" si="34"/>
        <v>14.572727272727272</v>
      </c>
      <c r="D815" s="126"/>
    </row>
    <row r="816" spans="1:4" ht="15.75" customHeight="1" x14ac:dyDescent="0.25">
      <c r="A816" s="119">
        <v>16.04</v>
      </c>
      <c r="B816" s="120">
        <f t="shared" ref="B816:B879" si="35">+C816*0.1</f>
        <v>1.458181818181818</v>
      </c>
      <c r="C816" s="119">
        <f t="shared" si="34"/>
        <v>14.58181818181818</v>
      </c>
      <c r="D816" s="126"/>
    </row>
    <row r="817" spans="1:4" ht="15.75" customHeight="1" x14ac:dyDescent="0.25">
      <c r="A817" s="119">
        <v>16.05</v>
      </c>
      <c r="B817" s="120">
        <f t="shared" si="35"/>
        <v>1.459090909090909</v>
      </c>
      <c r="C817" s="119">
        <f t="shared" si="34"/>
        <v>14.59090909090909</v>
      </c>
      <c r="D817" s="126"/>
    </row>
    <row r="818" spans="1:4" ht="15.75" customHeight="1" x14ac:dyDescent="0.25">
      <c r="A818" s="119">
        <v>16.059999999999999</v>
      </c>
      <c r="B818" s="120">
        <f t="shared" si="35"/>
        <v>1.46</v>
      </c>
      <c r="C818" s="119">
        <f t="shared" ref="C818:C881" si="36">+A818/1.1</f>
        <v>14.599999999999998</v>
      </c>
      <c r="D818" s="126"/>
    </row>
    <row r="819" spans="1:4" ht="15.75" customHeight="1" x14ac:dyDescent="0.25">
      <c r="A819" s="119">
        <v>16.07</v>
      </c>
      <c r="B819" s="120">
        <f t="shared" si="35"/>
        <v>1.4609090909090909</v>
      </c>
      <c r="C819" s="119">
        <f t="shared" si="36"/>
        <v>14.609090909090908</v>
      </c>
      <c r="D819" s="126"/>
    </row>
    <row r="820" spans="1:4" ht="15.75" customHeight="1" x14ac:dyDescent="0.25">
      <c r="A820" s="119">
        <v>16.079999999999998</v>
      </c>
      <c r="B820" s="120">
        <f t="shared" si="35"/>
        <v>1.4618181818181817</v>
      </c>
      <c r="C820" s="119">
        <f t="shared" si="36"/>
        <v>14.618181818181816</v>
      </c>
      <c r="D820" s="126"/>
    </row>
    <row r="821" spans="1:4" ht="15.75" customHeight="1" x14ac:dyDescent="0.25">
      <c r="A821" s="119">
        <v>16.09</v>
      </c>
      <c r="B821" s="120">
        <f t="shared" si="35"/>
        <v>1.4627272727272727</v>
      </c>
      <c r="C821" s="119">
        <f t="shared" si="36"/>
        <v>14.627272727272725</v>
      </c>
      <c r="D821" s="126"/>
    </row>
    <row r="822" spans="1:4" ht="15.75" customHeight="1" x14ac:dyDescent="0.25">
      <c r="A822" s="119">
        <v>16.100000000000001</v>
      </c>
      <c r="B822" s="120">
        <f t="shared" si="35"/>
        <v>1.4636363636363638</v>
      </c>
      <c r="C822" s="119">
        <f t="shared" si="36"/>
        <v>14.636363636363637</v>
      </c>
      <c r="D822" s="126"/>
    </row>
    <row r="823" spans="1:4" ht="15.75" customHeight="1" x14ac:dyDescent="0.25">
      <c r="A823" s="119">
        <v>16.11</v>
      </c>
      <c r="B823" s="120">
        <f t="shared" si="35"/>
        <v>1.4645454545454546</v>
      </c>
      <c r="C823" s="119">
        <f t="shared" si="36"/>
        <v>14.645454545454545</v>
      </c>
      <c r="D823" s="126"/>
    </row>
    <row r="824" spans="1:4" ht="15.75" customHeight="1" x14ac:dyDescent="0.25">
      <c r="A824" s="119">
        <v>16.12</v>
      </c>
      <c r="B824" s="120">
        <f t="shared" si="35"/>
        <v>1.4654545454545456</v>
      </c>
      <c r="C824" s="119">
        <f t="shared" si="36"/>
        <v>14.654545454545454</v>
      </c>
      <c r="D824" s="126"/>
    </row>
    <row r="825" spans="1:4" ht="15.75" customHeight="1" x14ac:dyDescent="0.25">
      <c r="A825" s="119">
        <v>16.13</v>
      </c>
      <c r="B825" s="120">
        <f t="shared" si="35"/>
        <v>1.4663636363636363</v>
      </c>
      <c r="C825" s="119">
        <f t="shared" si="36"/>
        <v>14.663636363636362</v>
      </c>
      <c r="D825" s="126"/>
    </row>
    <row r="826" spans="1:4" ht="15.75" customHeight="1" x14ac:dyDescent="0.25">
      <c r="A826" s="119">
        <v>16.14</v>
      </c>
      <c r="B826" s="120">
        <f t="shared" si="35"/>
        <v>1.4672727272727273</v>
      </c>
      <c r="C826" s="119">
        <f t="shared" si="36"/>
        <v>14.672727272727272</v>
      </c>
      <c r="D826" s="126"/>
    </row>
    <row r="827" spans="1:4" ht="15.75" customHeight="1" x14ac:dyDescent="0.25">
      <c r="A827" s="119">
        <v>16.149999999999999</v>
      </c>
      <c r="B827" s="120">
        <f t="shared" si="35"/>
        <v>1.468181818181818</v>
      </c>
      <c r="C827" s="119">
        <f t="shared" si="36"/>
        <v>14.68181818181818</v>
      </c>
      <c r="D827" s="126"/>
    </row>
    <row r="828" spans="1:4" ht="15.75" customHeight="1" x14ac:dyDescent="0.25">
      <c r="A828" s="119">
        <v>16.16</v>
      </c>
      <c r="B828" s="120">
        <f t="shared" si="35"/>
        <v>1.469090909090909</v>
      </c>
      <c r="C828" s="119">
        <f t="shared" si="36"/>
        <v>14.69090909090909</v>
      </c>
      <c r="D828" s="126"/>
    </row>
    <row r="829" spans="1:4" ht="15.75" customHeight="1" x14ac:dyDescent="0.25">
      <c r="A829" s="119">
        <v>16.170000000000002</v>
      </c>
      <c r="B829" s="120">
        <f t="shared" si="35"/>
        <v>1.4700000000000002</v>
      </c>
      <c r="C829" s="119">
        <f t="shared" si="36"/>
        <v>14.700000000000001</v>
      </c>
      <c r="D829" s="126"/>
    </row>
    <row r="830" spans="1:4" ht="15.75" customHeight="1" x14ac:dyDescent="0.25">
      <c r="A830" s="119">
        <v>16.18</v>
      </c>
      <c r="B830" s="120">
        <f t="shared" si="35"/>
        <v>1.4709090909090907</v>
      </c>
      <c r="C830" s="119">
        <f t="shared" si="36"/>
        <v>14.709090909090907</v>
      </c>
      <c r="D830" s="126"/>
    </row>
    <row r="831" spans="1:4" ht="15.75" customHeight="1" x14ac:dyDescent="0.25">
      <c r="A831" s="119">
        <v>16.190000000000001</v>
      </c>
      <c r="B831" s="120">
        <f t="shared" si="35"/>
        <v>1.4718181818181819</v>
      </c>
      <c r="C831" s="119">
        <f t="shared" si="36"/>
        <v>14.718181818181819</v>
      </c>
      <c r="D831" s="126"/>
    </row>
    <row r="832" spans="1:4" ht="15.75" customHeight="1" x14ac:dyDescent="0.25">
      <c r="A832" s="119">
        <v>16.2</v>
      </c>
      <c r="B832" s="120">
        <f t="shared" si="35"/>
        <v>1.4727272727272727</v>
      </c>
      <c r="C832" s="119">
        <f t="shared" si="36"/>
        <v>14.727272727272725</v>
      </c>
      <c r="D832" s="126"/>
    </row>
    <row r="833" spans="1:5" ht="15.75" customHeight="1" x14ac:dyDescent="0.25">
      <c r="A833" s="119">
        <v>16.21</v>
      </c>
      <c r="B833" s="120">
        <f t="shared" si="35"/>
        <v>1.4736363636363636</v>
      </c>
      <c r="C833" s="119">
        <f t="shared" si="36"/>
        <v>14.736363636363636</v>
      </c>
      <c r="D833" s="126"/>
      <c r="E833" s="126"/>
    </row>
    <row r="834" spans="1:5" ht="15.75" customHeight="1" x14ac:dyDescent="0.25">
      <c r="A834" s="119">
        <v>16.22</v>
      </c>
      <c r="B834" s="120">
        <f t="shared" si="35"/>
        <v>1.4745454545454544</v>
      </c>
      <c r="C834" s="119">
        <f t="shared" si="36"/>
        <v>14.745454545454542</v>
      </c>
      <c r="D834" s="126"/>
      <c r="E834" s="126"/>
    </row>
    <row r="835" spans="1:5" ht="15.75" customHeight="1" x14ac:dyDescent="0.25">
      <c r="A835" s="119">
        <v>16.23</v>
      </c>
      <c r="B835" s="120">
        <f t="shared" si="35"/>
        <v>1.4754545454545456</v>
      </c>
      <c r="C835" s="119">
        <f t="shared" si="36"/>
        <v>14.754545454545454</v>
      </c>
      <c r="D835" s="126"/>
    </row>
    <row r="836" spans="1:5" ht="15.75" customHeight="1" x14ac:dyDescent="0.25">
      <c r="A836" s="119">
        <v>16.239999999999998</v>
      </c>
      <c r="B836" s="120">
        <f t="shared" si="35"/>
        <v>1.4763636363636363</v>
      </c>
      <c r="C836" s="119">
        <f t="shared" si="36"/>
        <v>14.763636363636362</v>
      </c>
      <c r="D836" s="126"/>
    </row>
    <row r="837" spans="1:5" ht="15.75" customHeight="1" x14ac:dyDescent="0.25">
      <c r="A837" s="119">
        <v>16.25</v>
      </c>
      <c r="B837" s="120">
        <f t="shared" si="35"/>
        <v>1.4772727272727273</v>
      </c>
      <c r="C837" s="119">
        <f t="shared" si="36"/>
        <v>14.772727272727272</v>
      </c>
      <c r="D837" s="126"/>
    </row>
    <row r="838" spans="1:5" ht="15.75" customHeight="1" x14ac:dyDescent="0.25">
      <c r="A838" s="119">
        <v>16.260000000000002</v>
      </c>
      <c r="B838" s="120">
        <f t="shared" si="35"/>
        <v>1.4781818181818183</v>
      </c>
      <c r="C838" s="119">
        <f t="shared" si="36"/>
        <v>14.781818181818181</v>
      </c>
      <c r="D838" s="126"/>
    </row>
    <row r="839" spans="1:5" ht="15.75" customHeight="1" x14ac:dyDescent="0.25">
      <c r="A839" s="119">
        <v>16.27</v>
      </c>
      <c r="B839" s="120">
        <f t="shared" si="35"/>
        <v>1.479090909090909</v>
      </c>
      <c r="C839" s="119">
        <f t="shared" si="36"/>
        <v>14.790909090909089</v>
      </c>
      <c r="D839" s="126"/>
    </row>
    <row r="840" spans="1:5" ht="15.75" customHeight="1" x14ac:dyDescent="0.25">
      <c r="A840" s="119">
        <v>16.28</v>
      </c>
      <c r="B840" s="120">
        <f t="shared" si="35"/>
        <v>1.4800000000000002</v>
      </c>
      <c r="C840" s="119">
        <f t="shared" si="36"/>
        <v>14.8</v>
      </c>
      <c r="D840" s="126"/>
    </row>
    <row r="841" spans="1:5" ht="15.75" customHeight="1" x14ac:dyDescent="0.25">
      <c r="A841" s="119">
        <v>16.29</v>
      </c>
      <c r="B841" s="120">
        <f t="shared" si="35"/>
        <v>1.4809090909090907</v>
      </c>
      <c r="C841" s="119">
        <f t="shared" si="36"/>
        <v>14.809090909090907</v>
      </c>
      <c r="D841" s="126"/>
    </row>
    <row r="842" spans="1:5" ht="15.75" customHeight="1" x14ac:dyDescent="0.25">
      <c r="A842" s="119">
        <v>16.3</v>
      </c>
      <c r="B842" s="120">
        <f t="shared" si="35"/>
        <v>1.4818181818181819</v>
      </c>
      <c r="C842" s="119">
        <f t="shared" si="36"/>
        <v>14.818181818181818</v>
      </c>
      <c r="D842" s="126"/>
    </row>
    <row r="843" spans="1:5" ht="15.75" customHeight="1" x14ac:dyDescent="0.25">
      <c r="A843" s="119">
        <v>16.309999999999999</v>
      </c>
      <c r="B843" s="120">
        <f t="shared" si="35"/>
        <v>1.4827272727272724</v>
      </c>
      <c r="C843" s="119">
        <f t="shared" si="36"/>
        <v>14.827272727272724</v>
      </c>
      <c r="D843" s="126"/>
    </row>
    <row r="844" spans="1:5" ht="15.75" customHeight="1" x14ac:dyDescent="0.25">
      <c r="A844" s="119">
        <v>16.32</v>
      </c>
      <c r="B844" s="120">
        <f t="shared" si="35"/>
        <v>1.4836363636363636</v>
      </c>
      <c r="C844" s="119">
        <f t="shared" si="36"/>
        <v>14.836363636363636</v>
      </c>
      <c r="D844" s="126"/>
    </row>
    <row r="845" spans="1:5" ht="15.75" customHeight="1" x14ac:dyDescent="0.25">
      <c r="A845" s="119">
        <v>16.329999999999998</v>
      </c>
      <c r="B845" s="120">
        <f t="shared" si="35"/>
        <v>1.4845454545454544</v>
      </c>
      <c r="C845" s="119">
        <f t="shared" si="36"/>
        <v>14.845454545454542</v>
      </c>
      <c r="D845" s="126"/>
    </row>
    <row r="846" spans="1:5" ht="15.75" customHeight="1" x14ac:dyDescent="0.25">
      <c r="A846" s="119">
        <v>16.34</v>
      </c>
      <c r="B846" s="120">
        <f t="shared" si="35"/>
        <v>1.4854545454545454</v>
      </c>
      <c r="C846" s="119">
        <f t="shared" si="36"/>
        <v>14.854545454545454</v>
      </c>
      <c r="D846" s="126"/>
    </row>
    <row r="847" spans="1:5" ht="15.75" customHeight="1" x14ac:dyDescent="0.25">
      <c r="A847" s="119">
        <v>16.350000000000001</v>
      </c>
      <c r="B847" s="120">
        <f t="shared" si="35"/>
        <v>1.4863636363636363</v>
      </c>
      <c r="C847" s="119">
        <f t="shared" si="36"/>
        <v>14.863636363636363</v>
      </c>
      <c r="D847" s="126"/>
    </row>
    <row r="848" spans="1:5" ht="15.75" customHeight="1" x14ac:dyDescent="0.25">
      <c r="A848" s="119">
        <v>16.36</v>
      </c>
      <c r="B848" s="120">
        <f t="shared" si="35"/>
        <v>1.4872727272727273</v>
      </c>
      <c r="C848" s="119">
        <f t="shared" si="36"/>
        <v>14.872727272727271</v>
      </c>
      <c r="D848" s="126"/>
    </row>
    <row r="849" spans="1:4" ht="15.75" customHeight="1" x14ac:dyDescent="0.25">
      <c r="A849" s="119">
        <v>16.37</v>
      </c>
      <c r="B849" s="120">
        <f t="shared" si="35"/>
        <v>1.4881818181818183</v>
      </c>
      <c r="C849" s="119">
        <f t="shared" si="36"/>
        <v>14.881818181818181</v>
      </c>
      <c r="D849" s="126"/>
    </row>
    <row r="850" spans="1:4" ht="15.75" customHeight="1" x14ac:dyDescent="0.2">
      <c r="A850" s="119">
        <v>16.38</v>
      </c>
      <c r="B850" s="120">
        <f t="shared" si="35"/>
        <v>1.489090909090909</v>
      </c>
      <c r="C850" s="119">
        <f t="shared" si="36"/>
        <v>14.890909090909089</v>
      </c>
    </row>
    <row r="851" spans="1:4" ht="15.75" customHeight="1" x14ac:dyDescent="0.2">
      <c r="A851" s="119">
        <v>16.39</v>
      </c>
      <c r="B851" s="120">
        <f t="shared" si="35"/>
        <v>1.49</v>
      </c>
      <c r="C851" s="119">
        <f t="shared" si="36"/>
        <v>14.899999999999999</v>
      </c>
    </row>
    <row r="852" spans="1:4" ht="15.75" customHeight="1" x14ac:dyDescent="0.2">
      <c r="A852" s="119">
        <v>16.399999999999999</v>
      </c>
      <c r="B852" s="120">
        <f t="shared" si="35"/>
        <v>1.4909090909090907</v>
      </c>
      <c r="C852" s="119">
        <f t="shared" si="36"/>
        <v>14.909090909090907</v>
      </c>
    </row>
    <row r="853" spans="1:4" ht="15.75" customHeight="1" x14ac:dyDescent="0.2">
      <c r="A853" s="119">
        <v>16.41</v>
      </c>
      <c r="B853" s="120">
        <f t="shared" si="35"/>
        <v>1.4918181818181819</v>
      </c>
      <c r="C853" s="119">
        <f t="shared" si="36"/>
        <v>14.918181818181818</v>
      </c>
    </row>
    <row r="854" spans="1:4" ht="15.75" customHeight="1" x14ac:dyDescent="0.2">
      <c r="A854" s="119">
        <v>16.420000000000002</v>
      </c>
      <c r="B854" s="120">
        <f t="shared" si="35"/>
        <v>1.4927272727272729</v>
      </c>
      <c r="C854" s="119">
        <f t="shared" si="36"/>
        <v>14.927272727272728</v>
      </c>
    </row>
    <row r="855" spans="1:4" ht="15.75" customHeight="1" x14ac:dyDescent="0.2">
      <c r="A855" s="119">
        <v>16.43</v>
      </c>
      <c r="B855" s="120">
        <f t="shared" si="35"/>
        <v>1.4936363636363637</v>
      </c>
      <c r="C855" s="119">
        <f t="shared" si="36"/>
        <v>14.936363636363636</v>
      </c>
    </row>
    <row r="856" spans="1:4" ht="15.75" customHeight="1" x14ac:dyDescent="0.2">
      <c r="A856" s="119">
        <v>16.440000000000001</v>
      </c>
      <c r="B856" s="120">
        <f t="shared" si="35"/>
        <v>1.4945454545454546</v>
      </c>
      <c r="C856" s="119">
        <f t="shared" si="36"/>
        <v>14.945454545454545</v>
      </c>
    </row>
    <row r="857" spans="1:4" ht="15.75" customHeight="1" x14ac:dyDescent="0.2">
      <c r="A857" s="119">
        <v>16.45</v>
      </c>
      <c r="B857" s="120">
        <f t="shared" si="35"/>
        <v>1.4954545454545454</v>
      </c>
      <c r="C857" s="119">
        <f t="shared" si="36"/>
        <v>14.954545454545453</v>
      </c>
    </row>
    <row r="858" spans="1:4" ht="15.75" customHeight="1" x14ac:dyDescent="0.2">
      <c r="A858" s="119">
        <v>16.46</v>
      </c>
      <c r="B858" s="120">
        <f t="shared" si="35"/>
        <v>1.4963636363636363</v>
      </c>
      <c r="C858" s="119">
        <f t="shared" si="36"/>
        <v>14.963636363636363</v>
      </c>
    </row>
    <row r="859" spans="1:4" ht="15.75" customHeight="1" x14ac:dyDescent="0.2">
      <c r="A859" s="119">
        <v>16.47</v>
      </c>
      <c r="B859" s="120">
        <f t="shared" si="35"/>
        <v>1.4972727272727271</v>
      </c>
      <c r="C859" s="119">
        <f t="shared" si="36"/>
        <v>14.972727272727271</v>
      </c>
    </row>
    <row r="860" spans="1:4" ht="15.75" customHeight="1" x14ac:dyDescent="0.2">
      <c r="A860" s="119">
        <v>16.48</v>
      </c>
      <c r="B860" s="120">
        <f t="shared" si="35"/>
        <v>1.4981818181818181</v>
      </c>
      <c r="C860" s="119">
        <f t="shared" si="36"/>
        <v>14.981818181818181</v>
      </c>
    </row>
    <row r="861" spans="1:4" ht="15.75" customHeight="1" x14ac:dyDescent="0.2">
      <c r="A861" s="119">
        <v>16.489999999999998</v>
      </c>
      <c r="B861" s="120">
        <f t="shared" si="35"/>
        <v>1.499090909090909</v>
      </c>
      <c r="C861" s="119">
        <f t="shared" si="36"/>
        <v>14.990909090909089</v>
      </c>
    </row>
    <row r="862" spans="1:4" ht="15.75" customHeight="1" x14ac:dyDescent="0.2">
      <c r="A862" s="119">
        <v>16.5</v>
      </c>
      <c r="B862" s="120">
        <f t="shared" si="35"/>
        <v>1.5</v>
      </c>
      <c r="C862" s="119">
        <f t="shared" si="36"/>
        <v>14.999999999999998</v>
      </c>
    </row>
    <row r="863" spans="1:4" ht="15.75" customHeight="1" x14ac:dyDescent="0.2">
      <c r="A863" s="119">
        <v>16.510000000000002</v>
      </c>
      <c r="B863" s="120">
        <f t="shared" si="35"/>
        <v>1.500909090909091</v>
      </c>
      <c r="C863" s="119">
        <f t="shared" si="36"/>
        <v>15.00909090909091</v>
      </c>
    </row>
    <row r="864" spans="1:4" ht="15.75" customHeight="1" x14ac:dyDescent="0.2">
      <c r="A864" s="119">
        <v>16.52</v>
      </c>
      <c r="B864" s="120">
        <f t="shared" si="35"/>
        <v>1.5018181818181817</v>
      </c>
      <c r="C864" s="119">
        <f t="shared" si="36"/>
        <v>15.018181818181816</v>
      </c>
    </row>
    <row r="865" spans="1:3" ht="15.75" customHeight="1" x14ac:dyDescent="0.2">
      <c r="A865" s="119">
        <v>16.53</v>
      </c>
      <c r="B865" s="120">
        <f t="shared" si="35"/>
        <v>1.5027272727272729</v>
      </c>
      <c r="C865" s="119">
        <f t="shared" si="36"/>
        <v>15.027272727272727</v>
      </c>
    </row>
    <row r="866" spans="1:3" ht="15.75" customHeight="1" x14ac:dyDescent="0.2">
      <c r="A866" s="119">
        <v>16.54</v>
      </c>
      <c r="B866" s="120">
        <f t="shared" si="35"/>
        <v>1.5036363636363634</v>
      </c>
      <c r="C866" s="119">
        <f t="shared" si="36"/>
        <v>15.036363636363633</v>
      </c>
    </row>
    <row r="867" spans="1:3" ht="15.75" customHeight="1" x14ac:dyDescent="0.2">
      <c r="A867" s="119">
        <v>16.55</v>
      </c>
      <c r="B867" s="120">
        <f t="shared" si="35"/>
        <v>1.5045454545454546</v>
      </c>
      <c r="C867" s="119">
        <f t="shared" si="36"/>
        <v>15.045454545454545</v>
      </c>
    </row>
    <row r="868" spans="1:3" ht="15.75" customHeight="1" x14ac:dyDescent="0.2">
      <c r="A868" s="119">
        <v>16.559999999999999</v>
      </c>
      <c r="B868" s="120">
        <f t="shared" si="35"/>
        <v>1.5054545454545454</v>
      </c>
      <c r="C868" s="119">
        <f t="shared" si="36"/>
        <v>15.054545454545453</v>
      </c>
    </row>
    <row r="869" spans="1:3" ht="15.75" customHeight="1" x14ac:dyDescent="0.2">
      <c r="A869" s="119">
        <v>16.57</v>
      </c>
      <c r="B869" s="120">
        <f t="shared" si="35"/>
        <v>1.5063636363636363</v>
      </c>
      <c r="C869" s="119">
        <f t="shared" si="36"/>
        <v>15.063636363636363</v>
      </c>
    </row>
    <row r="870" spans="1:3" ht="15.75" customHeight="1" x14ac:dyDescent="0.2">
      <c r="A870" s="119">
        <v>16.579999999999998</v>
      </c>
      <c r="B870" s="120">
        <f t="shared" si="35"/>
        <v>1.5072727272727271</v>
      </c>
      <c r="C870" s="119">
        <f t="shared" si="36"/>
        <v>15.072727272727271</v>
      </c>
    </row>
    <row r="871" spans="1:3" ht="15.75" customHeight="1" x14ac:dyDescent="0.2">
      <c r="A871" s="119">
        <v>16.59</v>
      </c>
      <c r="B871" s="120">
        <f t="shared" si="35"/>
        <v>1.5081818181818181</v>
      </c>
      <c r="C871" s="119">
        <f t="shared" si="36"/>
        <v>15.08181818181818</v>
      </c>
    </row>
    <row r="872" spans="1:3" ht="15.75" customHeight="1" x14ac:dyDescent="0.2">
      <c r="A872" s="119">
        <v>16.600000000000001</v>
      </c>
      <c r="B872" s="120">
        <f t="shared" si="35"/>
        <v>1.5090909090909093</v>
      </c>
      <c r="C872" s="119">
        <f t="shared" si="36"/>
        <v>15.090909090909092</v>
      </c>
    </row>
    <row r="873" spans="1:3" ht="15.75" customHeight="1" x14ac:dyDescent="0.2">
      <c r="A873" s="119">
        <v>16.61</v>
      </c>
      <c r="B873" s="120">
        <f t="shared" si="35"/>
        <v>1.5099999999999998</v>
      </c>
      <c r="C873" s="119">
        <f t="shared" si="36"/>
        <v>15.099999999999998</v>
      </c>
    </row>
    <row r="874" spans="1:3" ht="15.75" customHeight="1" x14ac:dyDescent="0.2">
      <c r="A874" s="119">
        <v>16.62</v>
      </c>
      <c r="B874" s="120">
        <f t="shared" si="35"/>
        <v>1.510909090909091</v>
      </c>
      <c r="C874" s="119">
        <f t="shared" si="36"/>
        <v>15.109090909090909</v>
      </c>
    </row>
    <row r="875" spans="1:3" ht="15.75" customHeight="1" x14ac:dyDescent="0.2">
      <c r="A875" s="119">
        <v>16.63</v>
      </c>
      <c r="B875" s="120">
        <f t="shared" si="35"/>
        <v>1.5118181818181817</v>
      </c>
      <c r="C875" s="119">
        <f t="shared" si="36"/>
        <v>15.118181818181816</v>
      </c>
    </row>
    <row r="876" spans="1:3" ht="15.75" customHeight="1" x14ac:dyDescent="0.2">
      <c r="A876" s="119">
        <v>16.64</v>
      </c>
      <c r="B876" s="120">
        <f t="shared" si="35"/>
        <v>1.5127272727272727</v>
      </c>
      <c r="C876" s="119">
        <f t="shared" si="36"/>
        <v>15.127272727272727</v>
      </c>
    </row>
    <row r="877" spans="1:3" ht="15.75" customHeight="1" x14ac:dyDescent="0.2">
      <c r="A877" s="119">
        <v>16.649999999999999</v>
      </c>
      <c r="B877" s="120">
        <f t="shared" si="35"/>
        <v>1.5136363636363634</v>
      </c>
      <c r="C877" s="119">
        <f t="shared" si="36"/>
        <v>15.136363636363633</v>
      </c>
    </row>
    <row r="878" spans="1:3" ht="15.75" customHeight="1" x14ac:dyDescent="0.2">
      <c r="A878" s="119">
        <v>16.66</v>
      </c>
      <c r="B878" s="120">
        <f t="shared" si="35"/>
        <v>1.5145454545454546</v>
      </c>
      <c r="C878" s="119">
        <f t="shared" si="36"/>
        <v>15.145454545454545</v>
      </c>
    </row>
    <row r="879" spans="1:3" ht="15.75" customHeight="1" x14ac:dyDescent="0.2">
      <c r="A879" s="119">
        <v>16.670000000000002</v>
      </c>
      <c r="B879" s="120">
        <f t="shared" si="35"/>
        <v>1.5154545454545456</v>
      </c>
      <c r="C879" s="119">
        <f t="shared" si="36"/>
        <v>15.154545454545454</v>
      </c>
    </row>
    <row r="880" spans="1:3" ht="15.75" customHeight="1" x14ac:dyDescent="0.2">
      <c r="A880" s="119">
        <v>16.68</v>
      </c>
      <c r="B880" s="120">
        <f t="shared" ref="B880:B912" si="37">+C880*0.1</f>
        <v>1.5163636363636364</v>
      </c>
      <c r="C880" s="119">
        <f t="shared" si="36"/>
        <v>15.163636363636362</v>
      </c>
    </row>
    <row r="881" spans="1:3" ht="15.75" customHeight="1" x14ac:dyDescent="0.2">
      <c r="A881" s="119">
        <v>16.690000000000001</v>
      </c>
      <c r="B881" s="120">
        <f t="shared" si="37"/>
        <v>1.5172727272727273</v>
      </c>
      <c r="C881" s="119">
        <f t="shared" si="36"/>
        <v>15.172727272727272</v>
      </c>
    </row>
    <row r="882" spans="1:3" ht="15.75" customHeight="1" x14ac:dyDescent="0.2">
      <c r="A882" s="119">
        <v>16.7</v>
      </c>
      <c r="B882" s="120">
        <f t="shared" si="37"/>
        <v>1.5181818181818181</v>
      </c>
      <c r="C882" s="119">
        <f t="shared" ref="C882:C912" si="38">+A882/1.1</f>
        <v>15.18181818181818</v>
      </c>
    </row>
    <row r="883" spans="1:3" ht="15.75" customHeight="1" x14ac:dyDescent="0.2">
      <c r="A883" s="119">
        <v>16.71</v>
      </c>
      <c r="B883" s="120">
        <f t="shared" si="37"/>
        <v>1.519090909090909</v>
      </c>
      <c r="C883" s="119">
        <f t="shared" si="38"/>
        <v>15.19090909090909</v>
      </c>
    </row>
    <row r="884" spans="1:3" ht="15.75" customHeight="1" x14ac:dyDescent="0.2">
      <c r="A884" s="119">
        <v>16.72</v>
      </c>
      <c r="B884" s="120">
        <f t="shared" si="37"/>
        <v>1.5199999999999998</v>
      </c>
      <c r="C884" s="119">
        <f t="shared" si="38"/>
        <v>15.199999999999998</v>
      </c>
    </row>
    <row r="885" spans="1:3" ht="15.75" customHeight="1" x14ac:dyDescent="0.2">
      <c r="A885" s="119">
        <v>16.73</v>
      </c>
      <c r="B885" s="120">
        <f t="shared" si="37"/>
        <v>1.520909090909091</v>
      </c>
      <c r="C885" s="119">
        <f t="shared" si="38"/>
        <v>15.209090909090909</v>
      </c>
    </row>
    <row r="886" spans="1:3" ht="15.75" customHeight="1" x14ac:dyDescent="0.2">
      <c r="A886" s="119">
        <v>16.739999999999998</v>
      </c>
      <c r="B886" s="120">
        <f t="shared" si="37"/>
        <v>1.5218181818181815</v>
      </c>
      <c r="C886" s="119">
        <f t="shared" si="38"/>
        <v>15.218181818181815</v>
      </c>
    </row>
    <row r="887" spans="1:3" ht="15.75" customHeight="1" x14ac:dyDescent="0.2">
      <c r="A887" s="119">
        <v>16.75</v>
      </c>
      <c r="B887" s="120">
        <f t="shared" si="37"/>
        <v>1.5227272727272727</v>
      </c>
      <c r="C887" s="119">
        <f t="shared" si="38"/>
        <v>15.227272727272727</v>
      </c>
    </row>
    <row r="888" spans="1:3" ht="15.75" customHeight="1" x14ac:dyDescent="0.2">
      <c r="A888" s="119">
        <v>16.760000000000002</v>
      </c>
      <c r="B888" s="120">
        <f t="shared" si="37"/>
        <v>1.5236363636363637</v>
      </c>
      <c r="C888" s="119">
        <f t="shared" si="38"/>
        <v>15.236363636363636</v>
      </c>
    </row>
    <row r="889" spans="1:3" ht="15.75" customHeight="1" x14ac:dyDescent="0.2">
      <c r="A889" s="119">
        <v>16.77</v>
      </c>
      <c r="B889" s="120">
        <f t="shared" si="37"/>
        <v>1.5245454545454544</v>
      </c>
      <c r="C889" s="119">
        <f t="shared" si="38"/>
        <v>15.245454545454544</v>
      </c>
    </row>
    <row r="890" spans="1:3" ht="15.75" customHeight="1" x14ac:dyDescent="0.2">
      <c r="A890" s="119">
        <v>16.78</v>
      </c>
      <c r="B890" s="120">
        <f t="shared" si="37"/>
        <v>1.5254545454545454</v>
      </c>
      <c r="C890" s="119">
        <f t="shared" si="38"/>
        <v>15.254545454545454</v>
      </c>
    </row>
    <row r="891" spans="1:3" ht="15.75" customHeight="1" x14ac:dyDescent="0.2">
      <c r="A891" s="119">
        <v>16.79</v>
      </c>
      <c r="B891" s="120">
        <f t="shared" si="37"/>
        <v>1.5263636363636364</v>
      </c>
      <c r="C891" s="119">
        <f t="shared" si="38"/>
        <v>15.263636363636362</v>
      </c>
    </row>
    <row r="892" spans="1:3" ht="15.75" customHeight="1" x14ac:dyDescent="0.2">
      <c r="A892" s="119">
        <v>16.8</v>
      </c>
      <c r="B892" s="120">
        <f t="shared" si="37"/>
        <v>1.5272727272727273</v>
      </c>
      <c r="C892" s="119">
        <f t="shared" si="38"/>
        <v>15.272727272727272</v>
      </c>
    </row>
    <row r="893" spans="1:3" ht="15.75" customHeight="1" x14ac:dyDescent="0.2">
      <c r="A893" s="119">
        <v>16.809999999999999</v>
      </c>
      <c r="B893" s="120">
        <f t="shared" si="37"/>
        <v>1.5281818181818181</v>
      </c>
      <c r="C893" s="119">
        <f t="shared" si="38"/>
        <v>15.28181818181818</v>
      </c>
    </row>
    <row r="894" spans="1:3" ht="15.75" customHeight="1" x14ac:dyDescent="0.2">
      <c r="A894" s="119">
        <v>16.82</v>
      </c>
      <c r="B894" s="120">
        <f t="shared" si="37"/>
        <v>1.5290909090909091</v>
      </c>
      <c r="C894" s="119">
        <f t="shared" si="38"/>
        <v>15.290909090909089</v>
      </c>
    </row>
    <row r="895" spans="1:3" ht="15.75" customHeight="1" x14ac:dyDescent="0.2">
      <c r="A895" s="119">
        <v>16.829999999999998</v>
      </c>
      <c r="B895" s="120">
        <f t="shared" si="37"/>
        <v>1.5299999999999998</v>
      </c>
      <c r="C895" s="119">
        <f t="shared" si="38"/>
        <v>15.299999999999997</v>
      </c>
    </row>
    <row r="896" spans="1:3" ht="15.75" customHeight="1" x14ac:dyDescent="0.2">
      <c r="A896" s="119">
        <v>16.84</v>
      </c>
      <c r="B896" s="120">
        <f t="shared" si="37"/>
        <v>1.5309090909090908</v>
      </c>
      <c r="C896" s="119">
        <f t="shared" si="38"/>
        <v>15.309090909090907</v>
      </c>
    </row>
    <row r="897" spans="1:3" ht="15.75" customHeight="1" x14ac:dyDescent="0.2">
      <c r="A897" s="119">
        <v>16.850000000000001</v>
      </c>
      <c r="B897" s="120">
        <f t="shared" si="37"/>
        <v>1.531818181818182</v>
      </c>
      <c r="C897" s="119">
        <f t="shared" si="38"/>
        <v>15.318181818181818</v>
      </c>
    </row>
    <row r="898" spans="1:3" ht="15.75" customHeight="1" x14ac:dyDescent="0.2">
      <c r="A898" s="119">
        <v>16.86</v>
      </c>
      <c r="B898" s="120">
        <f t="shared" si="37"/>
        <v>1.5327272727272727</v>
      </c>
      <c r="C898" s="119">
        <f t="shared" si="38"/>
        <v>15.327272727272726</v>
      </c>
    </row>
    <row r="899" spans="1:3" ht="15.75" customHeight="1" x14ac:dyDescent="0.2">
      <c r="A899" s="119">
        <v>16.87</v>
      </c>
      <c r="B899" s="120">
        <f t="shared" si="37"/>
        <v>1.5336363636363637</v>
      </c>
      <c r="C899" s="119">
        <f t="shared" si="38"/>
        <v>15.336363636363636</v>
      </c>
    </row>
    <row r="900" spans="1:3" ht="15.75" customHeight="1" x14ac:dyDescent="0.2">
      <c r="A900" s="119">
        <v>16.88</v>
      </c>
      <c r="B900" s="120">
        <f t="shared" si="37"/>
        <v>1.5345454545454544</v>
      </c>
      <c r="C900" s="119">
        <f t="shared" si="38"/>
        <v>15.345454545454544</v>
      </c>
    </row>
    <row r="901" spans="1:3" ht="15.75" customHeight="1" x14ac:dyDescent="0.2">
      <c r="A901" s="119">
        <v>16.89</v>
      </c>
      <c r="B901" s="120">
        <f t="shared" si="37"/>
        <v>1.5354545454545454</v>
      </c>
      <c r="C901" s="119">
        <f t="shared" si="38"/>
        <v>15.354545454545454</v>
      </c>
    </row>
    <row r="902" spans="1:3" ht="15.75" customHeight="1" x14ac:dyDescent="0.2">
      <c r="A902" s="119">
        <v>16.899999999999999</v>
      </c>
      <c r="B902" s="120">
        <f t="shared" si="37"/>
        <v>1.5363636363636362</v>
      </c>
      <c r="C902" s="119">
        <f t="shared" si="38"/>
        <v>15.363636363636362</v>
      </c>
    </row>
    <row r="903" spans="1:3" ht="15.75" customHeight="1" x14ac:dyDescent="0.2">
      <c r="A903" s="119">
        <v>16.91</v>
      </c>
      <c r="B903" s="120">
        <f t="shared" si="37"/>
        <v>1.5372727272727271</v>
      </c>
      <c r="C903" s="119">
        <f t="shared" si="38"/>
        <v>15.372727272727271</v>
      </c>
    </row>
    <row r="904" spans="1:3" ht="15.75" customHeight="1" x14ac:dyDescent="0.2">
      <c r="A904" s="119">
        <v>16.920000000000002</v>
      </c>
      <c r="B904" s="120">
        <f t="shared" si="37"/>
        <v>1.5381818181818183</v>
      </c>
      <c r="C904" s="119">
        <f t="shared" si="38"/>
        <v>15.381818181818183</v>
      </c>
    </row>
    <row r="905" spans="1:3" ht="15.75" customHeight="1" x14ac:dyDescent="0.2">
      <c r="A905" s="119">
        <v>16.93</v>
      </c>
      <c r="B905" s="120">
        <f t="shared" si="37"/>
        <v>1.5390909090909091</v>
      </c>
      <c r="C905" s="119">
        <f t="shared" si="38"/>
        <v>15.390909090909089</v>
      </c>
    </row>
    <row r="906" spans="1:3" ht="15.75" customHeight="1" x14ac:dyDescent="0.2">
      <c r="A906" s="119">
        <v>16.940000000000001</v>
      </c>
      <c r="B906" s="120">
        <f t="shared" si="37"/>
        <v>1.54</v>
      </c>
      <c r="C906" s="119">
        <f t="shared" si="38"/>
        <v>15.4</v>
      </c>
    </row>
    <row r="907" spans="1:3" ht="15.75" customHeight="1" x14ac:dyDescent="0.2">
      <c r="A907" s="119">
        <v>16.95</v>
      </c>
      <c r="B907" s="120">
        <f t="shared" si="37"/>
        <v>1.5409090909090908</v>
      </c>
      <c r="C907" s="119">
        <f t="shared" si="38"/>
        <v>15.409090909090907</v>
      </c>
    </row>
    <row r="908" spans="1:3" ht="15.75" customHeight="1" x14ac:dyDescent="0.2">
      <c r="A908" s="119">
        <v>16.96</v>
      </c>
      <c r="B908" s="120">
        <f t="shared" si="37"/>
        <v>1.541818181818182</v>
      </c>
      <c r="C908" s="119">
        <f t="shared" si="38"/>
        <v>15.418181818181818</v>
      </c>
    </row>
    <row r="909" spans="1:3" ht="15.75" customHeight="1" x14ac:dyDescent="0.2">
      <c r="A909" s="119">
        <v>16.97</v>
      </c>
      <c r="B909" s="120">
        <f t="shared" si="37"/>
        <v>1.5427272727272725</v>
      </c>
      <c r="C909" s="119">
        <f t="shared" si="38"/>
        <v>15.427272727272724</v>
      </c>
    </row>
    <row r="910" spans="1:3" ht="15.75" customHeight="1" x14ac:dyDescent="0.2">
      <c r="A910" s="119">
        <v>16.98</v>
      </c>
      <c r="B910" s="120">
        <f t="shared" si="37"/>
        <v>1.5436363636363637</v>
      </c>
      <c r="C910" s="119">
        <f t="shared" si="38"/>
        <v>15.436363636363636</v>
      </c>
    </row>
    <row r="911" spans="1:3" ht="15.75" customHeight="1" x14ac:dyDescent="0.2">
      <c r="A911" s="119">
        <v>16.989999999999998</v>
      </c>
      <c r="B911" s="120">
        <f t="shared" si="37"/>
        <v>1.5445454545454544</v>
      </c>
      <c r="C911" s="119">
        <f t="shared" si="38"/>
        <v>15.445454545454544</v>
      </c>
    </row>
    <row r="912" spans="1:3" ht="15.75" customHeight="1" x14ac:dyDescent="0.2">
      <c r="A912" s="119">
        <v>17</v>
      </c>
      <c r="B912" s="120">
        <f t="shared" si="37"/>
        <v>1.5454545454545454</v>
      </c>
      <c r="C912" s="119">
        <f t="shared" si="38"/>
        <v>15.454545454545453</v>
      </c>
    </row>
    <row r="913" spans="1:3" ht="15.75" customHeight="1" x14ac:dyDescent="0.2">
      <c r="A913" s="120"/>
      <c r="B913" s="120"/>
      <c r="C913" s="120"/>
    </row>
    <row r="914" spans="1:3" ht="15.75" customHeight="1" x14ac:dyDescent="0.2">
      <c r="A914" s="120"/>
      <c r="B914" s="120"/>
      <c r="C914" s="120"/>
    </row>
    <row r="915" spans="1:3" ht="15.75" customHeight="1" x14ac:dyDescent="0.2">
      <c r="A915" s="120"/>
      <c r="B915" s="120"/>
      <c r="C915" s="120"/>
    </row>
    <row r="916" spans="1:3" ht="15.75" customHeight="1" x14ac:dyDescent="0.2">
      <c r="A916" s="120"/>
      <c r="B916" s="120"/>
      <c r="C916" s="120"/>
    </row>
    <row r="917" spans="1:3" ht="15.75" customHeight="1" x14ac:dyDescent="0.2">
      <c r="A917" s="120"/>
      <c r="B917" s="120"/>
      <c r="C917" s="120"/>
    </row>
    <row r="918" spans="1:3" ht="15.75" customHeight="1" x14ac:dyDescent="0.2">
      <c r="A918" s="120"/>
      <c r="B918" s="120"/>
      <c r="C918" s="120"/>
    </row>
    <row r="919" spans="1:3" ht="15.75" customHeight="1" x14ac:dyDescent="0.2">
      <c r="A919" s="120"/>
      <c r="B919" s="120"/>
      <c r="C919" s="120"/>
    </row>
    <row r="920" spans="1:3" ht="15.75" customHeight="1" x14ac:dyDescent="0.2">
      <c r="A920" s="120"/>
      <c r="B920" s="120"/>
      <c r="C920" s="120"/>
    </row>
    <row r="921" spans="1:3" ht="15.75" customHeight="1" x14ac:dyDescent="0.2">
      <c r="A921" s="120"/>
      <c r="B921" s="120"/>
      <c r="C921" s="120"/>
    </row>
    <row r="922" spans="1:3" ht="15.75" customHeight="1" x14ac:dyDescent="0.2">
      <c r="A922" s="120"/>
      <c r="B922" s="120"/>
      <c r="C922" s="120"/>
    </row>
    <row r="923" spans="1:3" ht="15.75" customHeight="1" x14ac:dyDescent="0.2">
      <c r="A923" s="120"/>
      <c r="B923" s="120"/>
      <c r="C923" s="120"/>
    </row>
    <row r="924" spans="1:3" ht="15.75" customHeight="1" x14ac:dyDescent="0.2">
      <c r="A924" s="120"/>
      <c r="B924" s="120"/>
      <c r="C924" s="120"/>
    </row>
    <row r="925" spans="1:3" ht="15.75" customHeight="1" x14ac:dyDescent="0.2">
      <c r="A925" s="120"/>
      <c r="B925" s="120"/>
      <c r="C925" s="120"/>
    </row>
    <row r="926" spans="1:3" ht="15.75" customHeight="1" x14ac:dyDescent="0.2">
      <c r="A926" s="120"/>
      <c r="B926" s="120"/>
      <c r="C926" s="120"/>
    </row>
    <row r="927" spans="1:3" ht="15.75" customHeight="1" x14ac:dyDescent="0.2">
      <c r="A927" s="120"/>
      <c r="B927" s="120"/>
      <c r="C927" s="120"/>
    </row>
    <row r="928" spans="1:3" ht="15.75" customHeight="1" x14ac:dyDescent="0.2">
      <c r="A928" s="120"/>
      <c r="B928" s="120"/>
      <c r="C928" s="120"/>
    </row>
    <row r="929" spans="1:3" ht="15.75" customHeight="1" x14ac:dyDescent="0.2">
      <c r="A929" s="120"/>
      <c r="B929" s="120"/>
      <c r="C929" s="120"/>
    </row>
    <row r="930" spans="1:3" ht="15.75" customHeight="1" x14ac:dyDescent="0.2">
      <c r="A930" s="120"/>
      <c r="B930" s="120"/>
      <c r="C930" s="120"/>
    </row>
    <row r="931" spans="1:3" ht="15.75" customHeight="1" x14ac:dyDescent="0.2">
      <c r="A931" s="120"/>
      <c r="B931" s="120"/>
      <c r="C931" s="120"/>
    </row>
    <row r="932" spans="1:3" ht="15.75" customHeight="1" x14ac:dyDescent="0.2">
      <c r="A932" s="120"/>
      <c r="B932" s="120"/>
      <c r="C932" s="120"/>
    </row>
    <row r="933" spans="1:3" ht="15.75" customHeight="1" x14ac:dyDescent="0.2">
      <c r="A933" s="120"/>
      <c r="B933" s="120"/>
      <c r="C933" s="120"/>
    </row>
    <row r="934" spans="1:3" ht="15.75" customHeight="1" x14ac:dyDescent="0.2">
      <c r="A934" s="120"/>
      <c r="B934" s="120"/>
      <c r="C934" s="120"/>
    </row>
    <row r="935" spans="1:3" ht="15.75" customHeight="1" x14ac:dyDescent="0.2">
      <c r="A935" s="120"/>
      <c r="B935" s="120"/>
      <c r="C935" s="120"/>
    </row>
    <row r="936" spans="1:3" ht="15.75" customHeight="1" x14ac:dyDescent="0.2">
      <c r="A936" s="120"/>
      <c r="B936" s="120"/>
      <c r="C936" s="120"/>
    </row>
    <row r="937" spans="1:3" ht="15.75" customHeight="1" x14ac:dyDescent="0.2">
      <c r="A937" s="120"/>
      <c r="B937" s="120"/>
      <c r="C937" s="120"/>
    </row>
    <row r="938" spans="1:3" ht="15.75" customHeight="1" x14ac:dyDescent="0.2">
      <c r="A938" s="120"/>
      <c r="B938" s="120"/>
      <c r="C938" s="120"/>
    </row>
    <row r="939" spans="1:3" ht="15.75" customHeight="1" x14ac:dyDescent="0.2">
      <c r="A939" s="120"/>
      <c r="B939" s="120"/>
      <c r="C939" s="120"/>
    </row>
    <row r="940" spans="1:3" ht="15.75" customHeight="1" x14ac:dyDescent="0.2">
      <c r="A940" s="120"/>
      <c r="B940" s="120"/>
      <c r="C940" s="120"/>
    </row>
    <row r="941" spans="1:3" ht="15.75" customHeight="1" x14ac:dyDescent="0.2">
      <c r="A941" s="120"/>
      <c r="B941" s="120"/>
      <c r="C941" s="120"/>
    </row>
    <row r="942" spans="1:3" ht="15.75" customHeight="1" x14ac:dyDescent="0.2">
      <c r="A942" s="120"/>
      <c r="B942" s="120"/>
      <c r="C942" s="120"/>
    </row>
    <row r="943" spans="1:3" ht="15.75" customHeight="1" x14ac:dyDescent="0.2">
      <c r="A943" s="120"/>
      <c r="B943" s="120"/>
      <c r="C943" s="120"/>
    </row>
    <row r="944" spans="1:3" ht="15.75" customHeight="1" x14ac:dyDescent="0.2">
      <c r="A944" s="120"/>
      <c r="B944" s="120"/>
      <c r="C944" s="120"/>
    </row>
    <row r="945" spans="1:3" ht="15.75" customHeight="1" x14ac:dyDescent="0.2">
      <c r="A945" s="120"/>
      <c r="B945" s="120"/>
      <c r="C945" s="120"/>
    </row>
    <row r="946" spans="1:3" ht="15.75" customHeight="1" x14ac:dyDescent="0.2">
      <c r="A946" s="120"/>
      <c r="B946" s="120"/>
      <c r="C946" s="120"/>
    </row>
    <row r="947" spans="1:3" ht="15.75" customHeight="1" x14ac:dyDescent="0.2">
      <c r="A947" s="120"/>
      <c r="B947" s="120"/>
      <c r="C947" s="120"/>
    </row>
    <row r="948" spans="1:3" ht="15.75" customHeight="1" x14ac:dyDescent="0.2">
      <c r="A948" s="120"/>
      <c r="B948" s="120"/>
      <c r="C948" s="120"/>
    </row>
    <row r="949" spans="1:3" ht="15.75" customHeight="1" x14ac:dyDescent="0.2">
      <c r="A949" s="120"/>
      <c r="B949" s="120"/>
      <c r="C949" s="120"/>
    </row>
    <row r="950" spans="1:3" ht="15.75" customHeight="1" x14ac:dyDescent="0.2">
      <c r="A950" s="120"/>
      <c r="B950" s="120"/>
      <c r="C950" s="120"/>
    </row>
    <row r="951" spans="1:3" ht="15.75" customHeight="1" x14ac:dyDescent="0.2">
      <c r="A951" s="120"/>
      <c r="B951" s="120"/>
      <c r="C951" s="120"/>
    </row>
    <row r="952" spans="1:3" ht="15.75" customHeight="1" x14ac:dyDescent="0.2">
      <c r="A952" s="120"/>
      <c r="B952" s="120"/>
      <c r="C952" s="120"/>
    </row>
    <row r="953" spans="1:3" ht="15.75" customHeight="1" x14ac:dyDescent="0.2">
      <c r="A953" s="120"/>
      <c r="B953" s="120"/>
      <c r="C953" s="120"/>
    </row>
    <row r="954" spans="1:3" ht="15.75" customHeight="1" x14ac:dyDescent="0.2">
      <c r="A954" s="120"/>
      <c r="B954" s="120"/>
      <c r="C954" s="120"/>
    </row>
    <row r="955" spans="1:3" ht="15.75" customHeight="1" x14ac:dyDescent="0.2">
      <c r="A955" s="120"/>
      <c r="B955" s="120"/>
      <c r="C955" s="120"/>
    </row>
    <row r="956" spans="1:3" ht="15.75" customHeight="1" x14ac:dyDescent="0.2">
      <c r="A956" s="120"/>
      <c r="B956" s="120"/>
      <c r="C956" s="120"/>
    </row>
    <row r="957" spans="1:3" ht="15.75" customHeight="1" x14ac:dyDescent="0.2">
      <c r="A957" s="120"/>
      <c r="B957" s="120"/>
      <c r="C957" s="120"/>
    </row>
    <row r="958" spans="1:3" ht="15.75" customHeight="1" x14ac:dyDescent="0.2">
      <c r="A958" s="120"/>
      <c r="B958" s="120"/>
      <c r="C958" s="120"/>
    </row>
    <row r="959" spans="1:3" ht="15.75" customHeight="1" x14ac:dyDescent="0.2">
      <c r="A959" s="120"/>
      <c r="B959" s="120"/>
      <c r="C959" s="120"/>
    </row>
    <row r="960" spans="1:3" ht="15.75" customHeight="1" x14ac:dyDescent="0.2">
      <c r="A960" s="120"/>
      <c r="B960" s="120"/>
      <c r="C960" s="120"/>
    </row>
    <row r="961" spans="1:3" ht="15.75" customHeight="1" x14ac:dyDescent="0.2">
      <c r="A961" s="120"/>
      <c r="B961" s="120"/>
      <c r="C961" s="120"/>
    </row>
    <row r="962" spans="1:3" ht="15.75" customHeight="1" x14ac:dyDescent="0.2">
      <c r="A962" s="120"/>
      <c r="B962" s="120"/>
      <c r="C962" s="120"/>
    </row>
    <row r="963" spans="1:3" ht="15.75" customHeight="1" x14ac:dyDescent="0.2">
      <c r="A963" s="120"/>
      <c r="B963" s="120"/>
      <c r="C963" s="120"/>
    </row>
    <row r="964" spans="1:3" ht="15.75" customHeight="1" x14ac:dyDescent="0.2">
      <c r="A964" s="120"/>
      <c r="B964" s="120"/>
      <c r="C964" s="120"/>
    </row>
    <row r="965" spans="1:3" ht="15.75" customHeight="1" x14ac:dyDescent="0.2">
      <c r="A965" s="120"/>
      <c r="B965" s="120"/>
      <c r="C965" s="120"/>
    </row>
    <row r="966" spans="1:3" ht="15.75" customHeight="1" x14ac:dyDescent="0.2">
      <c r="A966" s="120"/>
      <c r="B966" s="120"/>
      <c r="C966" s="120"/>
    </row>
    <row r="967" spans="1:3" ht="15.75" customHeight="1" x14ac:dyDescent="0.2">
      <c r="A967" s="120"/>
      <c r="B967" s="120"/>
      <c r="C967" s="120"/>
    </row>
    <row r="968" spans="1:3" ht="15.75" customHeight="1" x14ac:dyDescent="0.2">
      <c r="A968" s="120"/>
      <c r="B968" s="120"/>
      <c r="C968" s="120"/>
    </row>
    <row r="969" spans="1:3" ht="15.75" customHeight="1" x14ac:dyDescent="0.2">
      <c r="A969" s="120"/>
      <c r="B969" s="120"/>
      <c r="C969" s="120"/>
    </row>
    <row r="970" spans="1:3" ht="15.75" customHeight="1" x14ac:dyDescent="0.2">
      <c r="A970" s="120"/>
      <c r="B970" s="120"/>
      <c r="C970" s="120"/>
    </row>
    <row r="971" spans="1:3" ht="15.75" customHeight="1" x14ac:dyDescent="0.2">
      <c r="A971" s="120"/>
      <c r="B971" s="120"/>
      <c r="C971" s="120"/>
    </row>
    <row r="972" spans="1:3" ht="15.75" customHeight="1" x14ac:dyDescent="0.2">
      <c r="A972" s="120"/>
      <c r="B972" s="120"/>
      <c r="C972" s="120"/>
    </row>
    <row r="973" spans="1:3" ht="15.75" customHeight="1" x14ac:dyDescent="0.2">
      <c r="A973" s="120"/>
      <c r="B973" s="120"/>
      <c r="C973" s="120"/>
    </row>
    <row r="974" spans="1:3" ht="15.75" customHeight="1" x14ac:dyDescent="0.2">
      <c r="A974" s="120"/>
      <c r="B974" s="120"/>
      <c r="C974" s="120"/>
    </row>
    <row r="975" spans="1:3" ht="15.75" customHeight="1" x14ac:dyDescent="0.2">
      <c r="A975" s="120"/>
      <c r="B975" s="120"/>
      <c r="C975" s="120"/>
    </row>
    <row r="976" spans="1:3" ht="15.75" customHeight="1" x14ac:dyDescent="0.2">
      <c r="A976" s="120"/>
      <c r="B976" s="120"/>
      <c r="C976" s="120"/>
    </row>
    <row r="977" spans="1:3" ht="15.75" customHeight="1" x14ac:dyDescent="0.2">
      <c r="A977" s="120"/>
      <c r="B977" s="120"/>
      <c r="C977" s="120"/>
    </row>
    <row r="978" spans="1:3" ht="15.75" customHeight="1" x14ac:dyDescent="0.2">
      <c r="A978" s="120"/>
      <c r="B978" s="120"/>
      <c r="C978" s="120"/>
    </row>
    <row r="979" spans="1:3" ht="15.75" customHeight="1" x14ac:dyDescent="0.2">
      <c r="A979" s="120"/>
      <c r="B979" s="120"/>
      <c r="C979" s="120"/>
    </row>
    <row r="980" spans="1:3" ht="15.75" customHeight="1" x14ac:dyDescent="0.2">
      <c r="A980" s="120"/>
      <c r="B980" s="120"/>
      <c r="C980" s="120"/>
    </row>
    <row r="981" spans="1:3" ht="15.75" customHeight="1" x14ac:dyDescent="0.2">
      <c r="A981" s="120"/>
      <c r="B981" s="120"/>
      <c r="C981" s="120"/>
    </row>
    <row r="982" spans="1:3" ht="15.75" customHeight="1" x14ac:dyDescent="0.2">
      <c r="A982" s="120"/>
      <c r="B982" s="120"/>
      <c r="C982" s="120"/>
    </row>
    <row r="983" spans="1:3" ht="15.75" customHeight="1" x14ac:dyDescent="0.2">
      <c r="A983" s="120"/>
      <c r="B983" s="120"/>
      <c r="C983" s="120"/>
    </row>
    <row r="984" spans="1:3" ht="15.75" customHeight="1" x14ac:dyDescent="0.2">
      <c r="A984" s="120"/>
      <c r="B984" s="120"/>
      <c r="C984" s="120"/>
    </row>
    <row r="985" spans="1:3" ht="15.75" customHeight="1" x14ac:dyDescent="0.2">
      <c r="A985" s="120"/>
      <c r="B985" s="120"/>
      <c r="C985" s="120"/>
    </row>
    <row r="986" spans="1:3" ht="15.75" customHeight="1" x14ac:dyDescent="0.2">
      <c r="A986" s="120"/>
      <c r="B986" s="120"/>
      <c r="C986" s="120"/>
    </row>
    <row r="987" spans="1:3" ht="15.75" customHeight="1" x14ac:dyDescent="0.2">
      <c r="A987" s="120"/>
      <c r="B987" s="120"/>
      <c r="C987" s="120"/>
    </row>
    <row r="988" spans="1:3" ht="15.75" customHeight="1" x14ac:dyDescent="0.2">
      <c r="A988" s="120"/>
      <c r="B988" s="120"/>
      <c r="C988" s="120"/>
    </row>
    <row r="989" spans="1:3" ht="15.75" customHeight="1" x14ac:dyDescent="0.2">
      <c r="A989" s="120"/>
      <c r="B989" s="120"/>
      <c r="C989" s="120"/>
    </row>
    <row r="990" spans="1:3" ht="15.75" customHeight="1" x14ac:dyDescent="0.2">
      <c r="A990" s="120"/>
      <c r="B990" s="120"/>
      <c r="C990" s="120"/>
    </row>
    <row r="991" spans="1:3" ht="15.75" customHeight="1" x14ac:dyDescent="0.2">
      <c r="A991" s="120"/>
      <c r="B991" s="120"/>
      <c r="C991" s="120"/>
    </row>
    <row r="992" spans="1:3" ht="15.75" customHeight="1" x14ac:dyDescent="0.2">
      <c r="A992" s="120"/>
      <c r="B992" s="120"/>
      <c r="C992" s="120"/>
    </row>
    <row r="993" spans="1:3" ht="15.75" customHeight="1" x14ac:dyDescent="0.2">
      <c r="A993" s="120"/>
      <c r="B993" s="120"/>
      <c r="C993" s="120"/>
    </row>
    <row r="994" spans="1:3" ht="15.75" customHeight="1" x14ac:dyDescent="0.2">
      <c r="A994" s="120"/>
      <c r="B994" s="120"/>
      <c r="C994" s="120"/>
    </row>
    <row r="995" spans="1:3" ht="15.75" customHeight="1" x14ac:dyDescent="0.2">
      <c r="A995" s="120"/>
      <c r="B995" s="120"/>
      <c r="C995" s="120"/>
    </row>
    <row r="996" spans="1:3" ht="15.75" customHeight="1" x14ac:dyDescent="0.2">
      <c r="A996" s="120"/>
      <c r="B996" s="120"/>
      <c r="C996" s="120"/>
    </row>
    <row r="997" spans="1:3" ht="15.75" customHeight="1" x14ac:dyDescent="0.2">
      <c r="A997" s="120"/>
      <c r="B997" s="120"/>
      <c r="C997" s="120"/>
    </row>
    <row r="998" spans="1:3" ht="15.75" customHeight="1" x14ac:dyDescent="0.2">
      <c r="A998" s="120"/>
      <c r="B998" s="120"/>
      <c r="C998" s="120"/>
    </row>
    <row r="999" spans="1:3" ht="15.75" customHeight="1" x14ac:dyDescent="0.2">
      <c r="A999" s="120"/>
      <c r="B999" s="120"/>
      <c r="C999" s="120"/>
    </row>
    <row r="1000" spans="1:3" ht="15.75" customHeight="1" x14ac:dyDescent="0.2">
      <c r="A1000" s="120"/>
      <c r="B1000" s="120"/>
      <c r="C1000" s="120"/>
    </row>
  </sheetData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1" ma:contentTypeDescription="Create a new document." ma:contentTypeScope="" ma:versionID="04be6e839ba7a1419ec14babc69970fa">
  <xsd:schema xmlns:xsd="http://www.w3.org/2001/XMLSchema" xmlns:xs="http://www.w3.org/2001/XMLSchema" xmlns:p="http://schemas.microsoft.com/office/2006/metadata/properties" xmlns:ns2="1c6f137c-4764-4349-ad01-50e26b70cec6" targetNamespace="http://schemas.microsoft.com/office/2006/metadata/properties" ma:root="true" ma:fieldsID="b31ccdb078c84acf471ad1d1c570f3ae" ns2:_="">
    <xsd:import namespace="1c6f137c-4764-4349-ad01-50e26b70c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98894-A0CB-403F-B21D-3D48E2D22F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55712-F355-4CEA-9CE0-DECB92B27D53}"/>
</file>

<file path=customXml/itemProps3.xml><?xml version="1.0" encoding="utf-8"?>
<ds:datastoreItem xmlns:ds="http://schemas.openxmlformats.org/officeDocument/2006/customXml" ds:itemID="{5FC4E2A4-BA15-43A9-9FF1-146E0850A9F1}">
  <ds:schemaRefs>
    <ds:schemaRef ds:uri="http://purl.org/dc/elements/1.1/"/>
    <ds:schemaRef ds:uri="1c6f137c-4764-4349-ad01-50e26b70cec6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</vt:lpstr>
      <vt:lpstr>GENERAL COMMENTS</vt:lpstr>
      <vt:lpstr>Calados Completo</vt:lpstr>
      <vt:lpstr>Tabla de determinantes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antares11</dc:creator>
  <cp:lastModifiedBy>antares</cp:lastModifiedBy>
  <cp:lastPrinted>2021-12-29T12:51:46Z</cp:lastPrinted>
  <dcterms:created xsi:type="dcterms:W3CDTF">2019-04-19T22:57:04Z</dcterms:created>
  <dcterms:modified xsi:type="dcterms:W3CDTF">2022-04-07T12:06:59Z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</Properties>
</file>